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allah.abdallah\Desktop\"/>
    </mc:Choice>
  </mc:AlternateContent>
  <xr:revisionPtr revIDLastSave="0" documentId="13_ncr:1_{48FA3AAC-CE5B-43F0-B8C7-3740EBCE2266}" xr6:coauthVersionLast="47" xr6:coauthVersionMax="47" xr10:uidLastSave="{00000000-0000-0000-0000-000000000000}"/>
  <bookViews>
    <workbookView xWindow="-108" yWindow="-108" windowWidth="23256" windowHeight="12576" xr2:uid="{A0AEC14E-F1C4-4E39-801C-F2B2BAE62992}"/>
  </bookViews>
  <sheets>
    <sheet name="Introduction" sheetId="1" r:id="rId1"/>
    <sheet name="Profit - Loss" sheetId="2" r:id="rId2"/>
    <sheet name="Breakeven-Sustainability" sheetId="5" r:id="rId3"/>
    <sheet name="Sensitivity Analysi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6" l="1"/>
  <c r="O34" i="6"/>
  <c r="H34" i="6"/>
  <c r="J34" i="6" s="1"/>
  <c r="Q32" i="6"/>
  <c r="O32" i="6"/>
  <c r="H32" i="6"/>
  <c r="J32" i="6" s="1"/>
  <c r="F32" i="6"/>
  <c r="D32" i="6"/>
  <c r="Q30" i="6"/>
  <c r="O30" i="6"/>
  <c r="H30" i="6"/>
  <c r="J30" i="6" s="1"/>
  <c r="F30" i="6"/>
  <c r="D30" i="6"/>
  <c r="Q28" i="6"/>
  <c r="O28" i="6"/>
  <c r="H28" i="6"/>
  <c r="J28" i="6" s="1"/>
  <c r="F28" i="6"/>
  <c r="D28" i="6"/>
  <c r="Q26" i="6"/>
  <c r="O26" i="6"/>
  <c r="H26" i="6"/>
  <c r="J26" i="6" s="1"/>
  <c r="F26" i="6"/>
  <c r="D26" i="6"/>
  <c r="Q24" i="6"/>
  <c r="O24" i="6"/>
  <c r="H24" i="6"/>
  <c r="J24" i="6" s="1"/>
  <c r="F24" i="6"/>
  <c r="D24" i="6"/>
  <c r="Q22" i="6"/>
  <c r="O22" i="6"/>
  <c r="I22" i="6"/>
  <c r="H22" i="6"/>
  <c r="J22" i="6" s="1"/>
  <c r="F22" i="6"/>
  <c r="D22" i="6"/>
  <c r="Q20" i="6"/>
  <c r="O20" i="6"/>
  <c r="I20" i="6"/>
  <c r="H20" i="6"/>
  <c r="F20" i="6"/>
  <c r="D20" i="6"/>
  <c r="Q18" i="6"/>
  <c r="O18" i="6"/>
  <c r="I18" i="6"/>
  <c r="H18" i="6"/>
  <c r="F18" i="6"/>
  <c r="D18" i="6"/>
  <c r="Q16" i="6"/>
  <c r="O16" i="6"/>
  <c r="H16" i="6"/>
  <c r="F16" i="6"/>
  <c r="D16" i="6"/>
  <c r="Q14" i="6"/>
  <c r="O14" i="6"/>
  <c r="H14" i="6"/>
  <c r="F14" i="6"/>
  <c r="D14" i="6"/>
  <c r="Q12" i="6"/>
  <c r="O12" i="6"/>
  <c r="H12" i="6"/>
  <c r="F12" i="6"/>
  <c r="D12" i="6"/>
  <c r="Q10" i="6"/>
  <c r="O10" i="6"/>
  <c r="H10" i="6"/>
  <c r="F10" i="6"/>
  <c r="D10" i="6"/>
  <c r="Q8" i="6"/>
  <c r="O8" i="6"/>
  <c r="H8" i="6"/>
  <c r="F8" i="6"/>
  <c r="D8" i="6"/>
  <c r="O6" i="6"/>
  <c r="S34" i="6" s="1"/>
  <c r="U34" i="6" s="1"/>
  <c r="Q34" i="5"/>
  <c r="O34" i="5"/>
  <c r="H34" i="5"/>
  <c r="J34" i="5" s="1"/>
  <c r="Q32" i="5"/>
  <c r="O32" i="5"/>
  <c r="H32" i="5"/>
  <c r="J32" i="5" s="1"/>
  <c r="F32" i="5"/>
  <c r="D32" i="5"/>
  <c r="Q30" i="5"/>
  <c r="O30" i="5"/>
  <c r="H30" i="5"/>
  <c r="J30" i="5" s="1"/>
  <c r="F30" i="5"/>
  <c r="D30" i="5"/>
  <c r="Q28" i="5"/>
  <c r="O28" i="5"/>
  <c r="H28" i="5"/>
  <c r="J28" i="5" s="1"/>
  <c r="F28" i="5"/>
  <c r="D28" i="5"/>
  <c r="Q26" i="5"/>
  <c r="O26" i="5"/>
  <c r="H26" i="5"/>
  <c r="J26" i="5" s="1"/>
  <c r="F26" i="5"/>
  <c r="D26" i="5"/>
  <c r="Q24" i="5"/>
  <c r="O24" i="5"/>
  <c r="H24" i="5"/>
  <c r="J24" i="5" s="1"/>
  <c r="F24" i="5"/>
  <c r="D24" i="5"/>
  <c r="Q22" i="5"/>
  <c r="O22" i="5"/>
  <c r="I22" i="5"/>
  <c r="H22" i="5"/>
  <c r="J22" i="5" s="1"/>
  <c r="F22" i="5"/>
  <c r="D22" i="5"/>
  <c r="Q20" i="5"/>
  <c r="O20" i="5"/>
  <c r="I20" i="5"/>
  <c r="H20" i="5"/>
  <c r="F20" i="5"/>
  <c r="D20" i="5"/>
  <c r="Q18" i="5"/>
  <c r="O18" i="5"/>
  <c r="I18" i="5"/>
  <c r="H18" i="5"/>
  <c r="F18" i="5"/>
  <c r="D18" i="5"/>
  <c r="Q16" i="5"/>
  <c r="O16" i="5"/>
  <c r="H16" i="5"/>
  <c r="J16" i="5" s="1"/>
  <c r="F16" i="5"/>
  <c r="D16" i="5"/>
  <c r="Q14" i="5"/>
  <c r="O14" i="5"/>
  <c r="H14" i="5"/>
  <c r="J14" i="5" s="1"/>
  <c r="F14" i="5"/>
  <c r="D14" i="5"/>
  <c r="Q12" i="5"/>
  <c r="O12" i="5"/>
  <c r="H12" i="5"/>
  <c r="J12" i="5" s="1"/>
  <c r="F12" i="5"/>
  <c r="D12" i="5"/>
  <c r="Q10" i="5"/>
  <c r="O10" i="5"/>
  <c r="H10" i="5"/>
  <c r="J10" i="5" s="1"/>
  <c r="F10" i="5"/>
  <c r="D10" i="5"/>
  <c r="Q8" i="5"/>
  <c r="O8" i="5"/>
  <c r="H8" i="5"/>
  <c r="J8" i="5" s="1"/>
  <c r="F8" i="5"/>
  <c r="D8" i="5"/>
  <c r="O6" i="5"/>
  <c r="S28" i="5" s="1"/>
  <c r="U28" i="5" s="1"/>
  <c r="O6" i="2"/>
  <c r="N44" i="2" s="1"/>
  <c r="O34" i="2"/>
  <c r="Q34" i="2"/>
  <c r="Q32" i="2"/>
  <c r="O32" i="2"/>
  <c r="Q30" i="2"/>
  <c r="O30" i="2"/>
  <c r="Q28" i="2"/>
  <c r="O28" i="2"/>
  <c r="Q26" i="2"/>
  <c r="O26" i="2"/>
  <c r="Q24" i="2"/>
  <c r="O24" i="2"/>
  <c r="Q22" i="2"/>
  <c r="O22" i="2"/>
  <c r="Q20" i="2"/>
  <c r="O20" i="2"/>
  <c r="Q18" i="2"/>
  <c r="O18" i="2"/>
  <c r="Q16" i="2"/>
  <c r="O16" i="2"/>
  <c r="Q14" i="2"/>
  <c r="O14" i="2"/>
  <c r="Q12" i="2"/>
  <c r="O12" i="2"/>
  <c r="Q10" i="2"/>
  <c r="O10" i="2"/>
  <c r="Q8" i="2"/>
  <c r="O8" i="2"/>
  <c r="H34" i="2"/>
  <c r="J34" i="2" s="1"/>
  <c r="I22" i="2"/>
  <c r="I20" i="2"/>
  <c r="I18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S12" i="6" l="1"/>
  <c r="U12" i="6" s="1"/>
  <c r="S20" i="6"/>
  <c r="U20" i="6" s="1"/>
  <c r="J18" i="6"/>
  <c r="S22" i="6"/>
  <c r="U22" i="6" s="1"/>
  <c r="S10" i="6"/>
  <c r="U10" i="6" s="1"/>
  <c r="S32" i="6"/>
  <c r="U32" i="6" s="1"/>
  <c r="S16" i="6"/>
  <c r="U16" i="6" s="1"/>
  <c r="S8" i="6"/>
  <c r="U8" i="6" s="1"/>
  <c r="J12" i="6"/>
  <c r="S24" i="6"/>
  <c r="U24" i="6" s="1"/>
  <c r="N44" i="6"/>
  <c r="S30" i="6"/>
  <c r="U30" i="6" s="1"/>
  <c r="J16" i="6"/>
  <c r="J14" i="6"/>
  <c r="J20" i="6"/>
  <c r="J8" i="6"/>
  <c r="J10" i="6"/>
  <c r="S14" i="6"/>
  <c r="U14" i="6" s="1"/>
  <c r="S28" i="6"/>
  <c r="U28" i="6" s="1"/>
  <c r="S26" i="6"/>
  <c r="U26" i="6" s="1"/>
  <c r="S18" i="6"/>
  <c r="U18" i="6" s="1"/>
  <c r="J20" i="5"/>
  <c r="S10" i="5"/>
  <c r="U10" i="5" s="1"/>
  <c r="S16" i="5"/>
  <c r="U16" i="5" s="1"/>
  <c r="S8" i="5"/>
  <c r="U8" i="5" s="1"/>
  <c r="S14" i="5"/>
  <c r="U14" i="5" s="1"/>
  <c r="S12" i="5"/>
  <c r="U12" i="5" s="1"/>
  <c r="J18" i="5"/>
  <c r="N44" i="5"/>
  <c r="S24" i="5"/>
  <c r="U24" i="5" s="1"/>
  <c r="S18" i="5"/>
  <c r="U18" i="5" s="1"/>
  <c r="S34" i="5"/>
  <c r="U34" i="5" s="1"/>
  <c r="S20" i="5"/>
  <c r="U20" i="5" s="1"/>
  <c r="S22" i="5"/>
  <c r="U22" i="5" s="1"/>
  <c r="S26" i="5"/>
  <c r="U26" i="5" s="1"/>
  <c r="S30" i="5"/>
  <c r="U30" i="5" s="1"/>
  <c r="S32" i="5"/>
  <c r="U32" i="5" s="1"/>
  <c r="S20" i="2"/>
  <c r="U20" i="2" s="1"/>
  <c r="S14" i="2"/>
  <c r="U14" i="2" s="1"/>
  <c r="S10" i="2"/>
  <c r="U10" i="2" s="1"/>
  <c r="S28" i="2"/>
  <c r="U28" i="2" s="1"/>
  <c r="S18" i="2"/>
  <c r="U18" i="2" s="1"/>
  <c r="S30" i="2"/>
  <c r="U30" i="2" s="1"/>
  <c r="S12" i="2"/>
  <c r="U12" i="2" s="1"/>
  <c r="S24" i="2"/>
  <c r="U24" i="2" s="1"/>
  <c r="S8" i="2"/>
  <c r="U8" i="2" s="1"/>
  <c r="S26" i="2"/>
  <c r="U26" i="2" s="1"/>
  <c r="S16" i="2"/>
  <c r="U16" i="2" s="1"/>
  <c r="S32" i="2"/>
  <c r="U32" i="2" s="1"/>
  <c r="S22" i="2"/>
  <c r="U22" i="2" s="1"/>
  <c r="S34" i="2"/>
  <c r="U34" i="2" s="1"/>
  <c r="J12" i="2"/>
  <c r="J28" i="2"/>
  <c r="J30" i="2"/>
  <c r="J16" i="2"/>
  <c r="J32" i="2"/>
  <c r="J18" i="2"/>
  <c r="J14" i="2"/>
  <c r="J20" i="2"/>
  <c r="J22" i="2"/>
  <c r="J8" i="2"/>
  <c r="J24" i="2"/>
  <c r="J10" i="2"/>
  <c r="J26" i="2"/>
  <c r="J36" i="5" l="1"/>
  <c r="J36" i="6"/>
  <c r="U36" i="6"/>
  <c r="U36" i="5"/>
  <c r="U36" i="2"/>
  <c r="J36" i="2"/>
  <c r="N42" i="5" l="1"/>
  <c r="N43" i="5" s="1"/>
  <c r="N42" i="6"/>
  <c r="N43" i="6" s="1"/>
  <c r="N42" i="2"/>
  <c r="N45" i="5" l="1"/>
  <c r="O45" i="5" s="1"/>
  <c r="N45" i="6"/>
  <c r="Z42" i="6" s="1"/>
  <c r="N45" i="2"/>
  <c r="O45" i="2" s="1"/>
  <c r="N43" i="2"/>
  <c r="N46" i="6" l="1"/>
  <c r="U42" i="6"/>
  <c r="N46" i="5"/>
  <c r="O46" i="5" s="1"/>
  <c r="O45" i="6"/>
  <c r="N46" i="2"/>
  <c r="O46" i="2" s="1"/>
  <c r="O46" i="6" l="1"/>
  <c r="V42" i="6"/>
  <c r="AM42" i="6"/>
</calcChain>
</file>

<file path=xl/sharedStrings.xml><?xml version="1.0" encoding="utf-8"?>
<sst xmlns="http://schemas.openxmlformats.org/spreadsheetml/2006/main" count="219" uniqueCount="52">
  <si>
    <t xml:space="preserve"> </t>
  </si>
  <si>
    <t>We also use a role thump that any investment should bring back a minimum of 10%. This threshold will be calculayted by the sheet and it will reveal if such profit is gained or not.</t>
  </si>
  <si>
    <t>To use the sheet, the user only has to enter costs and income</t>
  </si>
  <si>
    <t>Users can also enter the sensitivity analysis tab if they are not very sure of their estimates, to see how different claculations become</t>
  </si>
  <si>
    <t xml:space="preserve">Item </t>
  </si>
  <si>
    <t>Amount JD</t>
  </si>
  <si>
    <t xml:space="preserve">Tissue paper </t>
  </si>
  <si>
    <t xml:space="preserve">Stationary </t>
  </si>
  <si>
    <t xml:space="preserve">Sub Total </t>
  </si>
  <si>
    <t>Drinks / Coffee</t>
  </si>
  <si>
    <t xml:space="preserve">Eductional Material Prep. </t>
  </si>
  <si>
    <t>Admin / marketing and sales</t>
  </si>
  <si>
    <t xml:space="preserve">Venue rent </t>
  </si>
  <si>
    <t>Utility cost</t>
  </si>
  <si>
    <t xml:space="preserve">Per hour </t>
  </si>
  <si>
    <t>No. of hours</t>
  </si>
  <si>
    <t>Per day</t>
  </si>
  <si>
    <t>No. of days</t>
  </si>
  <si>
    <t>Lump</t>
  </si>
  <si>
    <t>Drinking water</t>
  </si>
  <si>
    <t>Costs for theoritical part of the program</t>
  </si>
  <si>
    <t xml:space="preserve">Certificates </t>
  </si>
  <si>
    <t>Trainer Fees</t>
  </si>
  <si>
    <t>Salaries / Supervising</t>
  </si>
  <si>
    <t>Other costs:</t>
  </si>
  <si>
    <t>Costs for practical part of the program</t>
  </si>
  <si>
    <t xml:space="preserve">Per trainee </t>
  </si>
  <si>
    <t>No. of trainees</t>
  </si>
  <si>
    <t xml:space="preserve">No. of hours </t>
  </si>
  <si>
    <t xml:space="preserve">No. of days </t>
  </si>
  <si>
    <t xml:space="preserve">No. of Trainees </t>
  </si>
  <si>
    <t>Snacks / Break</t>
  </si>
  <si>
    <t>Any Financial support</t>
  </si>
  <si>
    <t>Total cost</t>
  </si>
  <si>
    <t>Income</t>
  </si>
  <si>
    <t>Fees per trainee</t>
  </si>
  <si>
    <t>Profit</t>
  </si>
  <si>
    <t xml:space="preserve">Profit Margin </t>
  </si>
  <si>
    <t>Cost per trainee</t>
  </si>
  <si>
    <t>No. Of trainees</t>
  </si>
  <si>
    <t>Financial Support for each trainee</t>
  </si>
  <si>
    <r>
      <rPr>
        <b/>
        <sz val="11"/>
        <color rgb="FF7030A0"/>
        <rFont val="Calibri"/>
        <family val="2"/>
      </rPr>
      <t>Program Title / Duration / Location</t>
    </r>
    <r>
      <rPr>
        <b/>
        <sz val="11"/>
        <color indexed="8"/>
        <rFont val="Calibri"/>
        <family val="2"/>
      </rPr>
      <t xml:space="preserve">
Electric Cars Maintenance / Theritical part 
400 Hours / 50 days / 5 weaks
 </t>
    </r>
  </si>
  <si>
    <r>
      <rPr>
        <b/>
        <sz val="11"/>
        <color rgb="FF7030A0"/>
        <rFont val="Calibri"/>
        <family val="2"/>
      </rPr>
      <t>Program Title / Duration / Location</t>
    </r>
    <r>
      <rPr>
        <b/>
        <sz val="11"/>
        <color indexed="8"/>
        <rFont val="Calibri"/>
        <family val="2"/>
      </rPr>
      <t xml:space="preserve">
Electric Cars Maintenance / Practical part 
1000 Hours / 125 days / 25 weaks
 </t>
    </r>
  </si>
  <si>
    <t>Cells highlighted in GREEN are input cells</t>
  </si>
  <si>
    <t>Currency used depends on the country</t>
  </si>
  <si>
    <t>NOTES:</t>
  </si>
  <si>
    <t>Profit Margin</t>
  </si>
  <si>
    <t>Sensisitivity of profit and profit margin when No. of trainees changes</t>
  </si>
  <si>
    <t>Sensitivity of profit value as No. of trainees and Financial support change at the same time</t>
  </si>
  <si>
    <t>Sensitivity of profit margin (Percentage) as No. of trainees and Financial support change at the same time</t>
  </si>
  <si>
    <t xml:space="preserve">Sustainability analysis focuses on the ability of any training program or diploma to make profits. Calculations of the break even point is important to know the boundaries of gain/loss.  </t>
  </si>
  <si>
    <t>In this report we help users to calculate profits, loss, and breakeven point for any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</si>
</sst>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indexed="1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333333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9FA7D9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3" borderId="6" xfId="0" applyFont="1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5" xfId="0" applyFont="1" applyBorder="1"/>
    <xf numFmtId="0" fontId="12" fillId="0" borderId="5" xfId="0" applyFont="1" applyBorder="1"/>
    <xf numFmtId="0" fontId="6" fillId="3" borderId="0" xfId="0" applyFont="1" applyFill="1" applyBorder="1"/>
    <xf numFmtId="4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2" fillId="5" borderId="5" xfId="0" applyFont="1" applyFill="1" applyBorder="1"/>
    <xf numFmtId="0" fontId="12" fillId="5" borderId="5" xfId="0" applyFont="1" applyFill="1" applyBorder="1" applyAlignment="1">
      <alignment horizontal="center"/>
    </xf>
    <xf numFmtId="0" fontId="6" fillId="6" borderId="0" xfId="0" applyFont="1" applyFill="1" applyBorder="1"/>
    <xf numFmtId="4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2" fontId="8" fillId="5" borderId="0" xfId="0" applyNumberFormat="1" applyFont="1" applyFill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12" fillId="0" borderId="5" xfId="0" applyNumberFormat="1" applyFont="1" applyBorder="1"/>
    <xf numFmtId="2" fontId="11" fillId="0" borderId="2" xfId="0" applyNumberFormat="1" applyFont="1" applyBorder="1" applyAlignment="1">
      <alignment horizontal="center"/>
    </xf>
    <xf numFmtId="2" fontId="0" fillId="0" borderId="5" xfId="0" applyNumberFormat="1" applyBorder="1"/>
    <xf numFmtId="2" fontId="1" fillId="0" borderId="5" xfId="0" applyNumberFormat="1" applyFont="1" applyBorder="1"/>
    <xf numFmtId="2" fontId="0" fillId="0" borderId="3" xfId="0" applyNumberFormat="1" applyBorder="1"/>
    <xf numFmtId="2" fontId="6" fillId="3" borderId="6" xfId="0" applyNumberFormat="1" applyFont="1" applyFill="1" applyBorder="1"/>
    <xf numFmtId="2" fontId="7" fillId="3" borderId="11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12" xfId="0" applyFont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0" borderId="6" xfId="0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6" xfId="0" applyFont="1" applyBorder="1" applyAlignment="1">
      <alignment horizontal="center"/>
    </xf>
    <xf numFmtId="0" fontId="0" fillId="0" borderId="6" xfId="0" applyBorder="1" applyAlignment="1"/>
    <xf numFmtId="2" fontId="2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574C-9E6C-4E7A-A0E8-89A8A2C4AA7C}">
  <dimension ref="A1:A11"/>
  <sheetViews>
    <sheetView tabSelected="1" workbookViewId="0">
      <selection activeCell="A5" sqref="A5"/>
    </sheetView>
  </sheetViews>
  <sheetFormatPr defaultRowHeight="14.4" x14ac:dyDescent="0.3"/>
  <cols>
    <col min="1" max="1" width="114.21875" customWidth="1"/>
  </cols>
  <sheetData>
    <row r="1" spans="1:1" ht="36" x14ac:dyDescent="0.35">
      <c r="A1" s="1" t="s">
        <v>50</v>
      </c>
    </row>
    <row r="2" spans="1:1" ht="42.6" customHeight="1" x14ac:dyDescent="0.35">
      <c r="A2" s="2"/>
    </row>
    <row r="3" spans="1:1" ht="18" x14ac:dyDescent="0.35">
      <c r="A3" s="2" t="s">
        <v>51</v>
      </c>
    </row>
    <row r="4" spans="1:1" ht="40.799999999999997" customHeight="1" x14ac:dyDescent="0.35">
      <c r="A4" s="2"/>
    </row>
    <row r="5" spans="1:1" ht="54" x14ac:dyDescent="0.35">
      <c r="A5" s="1" t="s">
        <v>1</v>
      </c>
    </row>
    <row r="6" spans="1:1" ht="34.200000000000003" customHeight="1" x14ac:dyDescent="0.35">
      <c r="A6" s="2"/>
    </row>
    <row r="7" spans="1:1" ht="18" x14ac:dyDescent="0.35">
      <c r="A7" s="2" t="s">
        <v>2</v>
      </c>
    </row>
    <row r="8" spans="1:1" ht="45.6" customHeight="1" x14ac:dyDescent="0.35">
      <c r="A8" s="2"/>
    </row>
    <row r="9" spans="1:1" ht="36" x14ac:dyDescent="0.35">
      <c r="A9" s="1" t="s">
        <v>3</v>
      </c>
    </row>
    <row r="10" spans="1:1" ht="18" x14ac:dyDescent="0.35">
      <c r="A10" s="3"/>
    </row>
    <row r="11" spans="1:1" ht="18" x14ac:dyDescent="0.35">
      <c r="A11" s="3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72BB-7362-4380-B3B3-2EC5831A65EC}">
  <dimension ref="A1:AG49"/>
  <sheetViews>
    <sheetView topLeftCell="A13" zoomScale="70" zoomScaleNormal="70" workbookViewId="0">
      <selection activeCell="N29" sqref="N29"/>
    </sheetView>
  </sheetViews>
  <sheetFormatPr defaultRowHeight="14.4" x14ac:dyDescent="0.3"/>
  <cols>
    <col min="2" max="2" width="25" bestFit="1" customWidth="1"/>
    <col min="3" max="3" width="8.6640625" bestFit="1" customWidth="1"/>
    <col min="4" max="4" width="11.44140625" bestFit="1" customWidth="1"/>
    <col min="5" max="5" width="7.33203125" bestFit="1" customWidth="1"/>
    <col min="6" max="6" width="10.5546875" bestFit="1" customWidth="1"/>
    <col min="7" max="7" width="10.6640625" bestFit="1" customWidth="1"/>
    <col min="8" max="8" width="13.5546875" bestFit="1" customWidth="1"/>
    <col min="9" max="9" width="7.109375" bestFit="1" customWidth="1"/>
    <col min="10" max="10" width="10.21875" bestFit="1" customWidth="1"/>
    <col min="13" max="13" width="25" bestFit="1" customWidth="1"/>
    <col min="14" max="14" width="10.5546875" customWidth="1"/>
    <col min="15" max="15" width="12.109375" bestFit="1" customWidth="1"/>
    <col min="16" max="16" width="7.33203125" bestFit="1" customWidth="1"/>
    <col min="17" max="17" width="10.5546875" bestFit="1" customWidth="1"/>
    <col min="18" max="18" width="12.109375" customWidth="1"/>
    <col min="19" max="19" width="13.5546875" bestFit="1" customWidth="1"/>
    <col min="20" max="20" width="8.88671875" customWidth="1"/>
    <col min="21" max="21" width="10.21875" bestFit="1" customWidth="1"/>
    <col min="23" max="23" width="13.33203125" bestFit="1" customWidth="1"/>
    <col min="24" max="33" width="8.88671875" style="26"/>
  </cols>
  <sheetData>
    <row r="1" spans="1:21" x14ac:dyDescent="0.3">
      <c r="A1" t="s">
        <v>0</v>
      </c>
    </row>
    <row r="2" spans="1:21" ht="35.4" customHeight="1" thickBot="1" x14ac:dyDescent="0.5">
      <c r="B2" s="4" t="s">
        <v>20</v>
      </c>
      <c r="C2" s="4"/>
      <c r="D2" s="4"/>
      <c r="E2" s="4"/>
      <c r="F2" s="4"/>
      <c r="G2" s="4"/>
      <c r="H2" s="4"/>
      <c r="I2" s="4"/>
      <c r="J2" s="4"/>
      <c r="M2" s="4" t="s">
        <v>25</v>
      </c>
      <c r="N2" s="4"/>
      <c r="O2" s="4"/>
      <c r="P2" s="4"/>
      <c r="Q2" s="4"/>
      <c r="R2" s="4"/>
      <c r="S2" s="4"/>
      <c r="T2" s="4"/>
      <c r="U2" s="4"/>
    </row>
    <row r="3" spans="1:21" ht="55.8" customHeight="1" x14ac:dyDescent="0.3">
      <c r="B3" s="12" t="s">
        <v>41</v>
      </c>
      <c r="C3" s="10"/>
      <c r="D3" s="10"/>
      <c r="E3" s="10"/>
      <c r="F3" s="10"/>
      <c r="G3" s="10"/>
      <c r="H3" s="10"/>
      <c r="I3" s="10"/>
      <c r="J3" s="11"/>
      <c r="M3" s="12" t="s">
        <v>42</v>
      </c>
      <c r="N3" s="10"/>
      <c r="O3" s="10"/>
      <c r="P3" s="10"/>
      <c r="Q3" s="10"/>
      <c r="R3" s="10"/>
      <c r="S3" s="10"/>
      <c r="T3" s="10"/>
      <c r="U3" s="11"/>
    </row>
    <row r="4" spans="1:21" x14ac:dyDescent="0.3">
      <c r="B4" s="16" t="s">
        <v>28</v>
      </c>
      <c r="C4" s="17"/>
      <c r="D4" s="32">
        <v>400</v>
      </c>
      <c r="E4" s="14"/>
      <c r="F4" s="14"/>
      <c r="G4" s="14"/>
      <c r="H4" s="14"/>
      <c r="I4" s="14"/>
      <c r="J4" s="15"/>
      <c r="M4" s="16" t="s">
        <v>28</v>
      </c>
      <c r="N4" s="17"/>
      <c r="O4" s="32">
        <v>1000</v>
      </c>
      <c r="P4" s="14"/>
      <c r="Q4" s="14"/>
      <c r="R4" s="14"/>
      <c r="S4" s="14"/>
      <c r="T4" s="14"/>
      <c r="U4" s="15"/>
    </row>
    <row r="5" spans="1:21" x14ac:dyDescent="0.3">
      <c r="B5" s="16" t="s">
        <v>29</v>
      </c>
      <c r="C5" s="17"/>
      <c r="D5" s="32">
        <v>50</v>
      </c>
      <c r="E5" s="14"/>
      <c r="F5" s="14"/>
      <c r="G5" s="14"/>
      <c r="H5" s="14"/>
      <c r="I5" s="14"/>
      <c r="J5" s="15"/>
      <c r="M5" s="16" t="s">
        <v>29</v>
      </c>
      <c r="N5" s="17"/>
      <c r="O5" s="32">
        <v>125</v>
      </c>
      <c r="P5" s="14"/>
      <c r="Q5" s="14"/>
      <c r="R5" s="14"/>
      <c r="S5" s="14"/>
      <c r="T5" s="14"/>
      <c r="U5" s="15"/>
    </row>
    <row r="6" spans="1:21" ht="15" thickBot="1" x14ac:dyDescent="0.35">
      <c r="B6" s="16" t="s">
        <v>30</v>
      </c>
      <c r="C6" s="17"/>
      <c r="D6" s="41">
        <v>23</v>
      </c>
      <c r="E6" s="14"/>
      <c r="F6" s="14"/>
      <c r="G6" s="14"/>
      <c r="H6" s="14"/>
      <c r="I6" s="14"/>
      <c r="J6" s="15"/>
      <c r="M6" s="16" t="s">
        <v>30</v>
      </c>
      <c r="N6" s="17"/>
      <c r="O6" s="41">
        <f>D6</f>
        <v>23</v>
      </c>
      <c r="P6" s="14"/>
      <c r="Q6" s="14"/>
      <c r="R6" s="14"/>
      <c r="S6" s="14"/>
      <c r="T6" s="14"/>
      <c r="U6" s="15"/>
    </row>
    <row r="7" spans="1:21" ht="15" thickBot="1" x14ac:dyDescent="0.35">
      <c r="B7" s="5" t="s">
        <v>4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26</v>
      </c>
      <c r="H7" s="5" t="s">
        <v>27</v>
      </c>
      <c r="I7" s="5" t="s">
        <v>18</v>
      </c>
      <c r="J7" s="6" t="s">
        <v>5</v>
      </c>
      <c r="M7" s="5" t="s">
        <v>4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26</v>
      </c>
      <c r="S7" s="5" t="s">
        <v>27</v>
      </c>
      <c r="T7" s="5" t="s">
        <v>18</v>
      </c>
      <c r="U7" s="6" t="s">
        <v>5</v>
      </c>
    </row>
    <row r="8" spans="1:21" ht="15.6" x14ac:dyDescent="0.3">
      <c r="B8" s="7" t="s">
        <v>31</v>
      </c>
      <c r="C8" s="33"/>
      <c r="D8" s="18">
        <f>D4</f>
        <v>400</v>
      </c>
      <c r="E8" s="33">
        <v>15</v>
      </c>
      <c r="F8" s="18">
        <f>D5</f>
        <v>50</v>
      </c>
      <c r="G8" s="33"/>
      <c r="H8" s="42">
        <f>D6</f>
        <v>23</v>
      </c>
      <c r="I8" s="43"/>
      <c r="J8" s="44">
        <f>I8+G8*H8+E8*F8+C8*D8</f>
        <v>750</v>
      </c>
      <c r="M8" s="7" t="s">
        <v>31</v>
      </c>
      <c r="N8" s="33"/>
      <c r="O8" s="18">
        <f>O4</f>
        <v>1000</v>
      </c>
      <c r="P8" s="33"/>
      <c r="Q8" s="18">
        <f>O5</f>
        <v>125</v>
      </c>
      <c r="R8" s="33"/>
      <c r="S8" s="42">
        <f>O6</f>
        <v>23</v>
      </c>
      <c r="T8" s="43"/>
      <c r="U8" s="44">
        <f>T8+R8*S8+P8*Q8+N8*O8</f>
        <v>0</v>
      </c>
    </row>
    <row r="9" spans="1:21" ht="15.6" x14ac:dyDescent="0.3">
      <c r="B9" s="8"/>
      <c r="C9" s="20"/>
      <c r="D9" s="19"/>
      <c r="E9" s="20"/>
      <c r="F9" s="19"/>
      <c r="G9" s="20"/>
      <c r="H9" s="45"/>
      <c r="I9" s="46"/>
      <c r="J9" s="47"/>
      <c r="M9" s="8"/>
      <c r="N9" s="20"/>
      <c r="O9" s="19"/>
      <c r="P9" s="20"/>
      <c r="Q9" s="19"/>
      <c r="R9" s="20"/>
      <c r="S9" s="45"/>
      <c r="T9" s="46"/>
      <c r="U9" s="47"/>
    </row>
    <row r="10" spans="1:21" ht="15.6" x14ac:dyDescent="0.3">
      <c r="B10" s="8" t="s">
        <v>9</v>
      </c>
      <c r="C10" s="34"/>
      <c r="D10" s="19">
        <f>D4</f>
        <v>400</v>
      </c>
      <c r="E10" s="34">
        <v>5</v>
      </c>
      <c r="F10" s="19">
        <f>D5</f>
        <v>50</v>
      </c>
      <c r="G10" s="34"/>
      <c r="H10" s="45">
        <f>D6</f>
        <v>23</v>
      </c>
      <c r="I10" s="46"/>
      <c r="J10" s="47">
        <f>I10+G10*H10+E10*F10+C10*D10</f>
        <v>250</v>
      </c>
      <c r="M10" s="8" t="s">
        <v>9</v>
      </c>
      <c r="N10" s="34"/>
      <c r="O10" s="19">
        <f>O4</f>
        <v>1000</v>
      </c>
      <c r="P10" s="34">
        <v>5</v>
      </c>
      <c r="Q10" s="19">
        <f>O5</f>
        <v>125</v>
      </c>
      <c r="R10" s="34"/>
      <c r="S10" s="45">
        <f>O6</f>
        <v>23</v>
      </c>
      <c r="T10" s="46"/>
      <c r="U10" s="47">
        <f>T10+R10*S10+P10*Q10+N10*O10</f>
        <v>625</v>
      </c>
    </row>
    <row r="11" spans="1:21" ht="15.6" x14ac:dyDescent="0.3">
      <c r="B11" s="8"/>
      <c r="C11" s="20"/>
      <c r="D11" s="19"/>
      <c r="E11" s="20"/>
      <c r="F11" s="19"/>
      <c r="G11" s="20"/>
      <c r="H11" s="45"/>
      <c r="I11" s="46"/>
      <c r="J11" s="47"/>
      <c r="M11" s="8"/>
      <c r="N11" s="20"/>
      <c r="O11" s="19"/>
      <c r="P11" s="20"/>
      <c r="Q11" s="19"/>
      <c r="R11" s="20"/>
      <c r="S11" s="45"/>
      <c r="T11" s="46"/>
      <c r="U11" s="47"/>
    </row>
    <row r="12" spans="1:21" ht="15.6" x14ac:dyDescent="0.3">
      <c r="B12" s="8" t="s">
        <v>19</v>
      </c>
      <c r="C12" s="34"/>
      <c r="D12" s="19">
        <f>D4</f>
        <v>400</v>
      </c>
      <c r="E12" s="34">
        <v>1</v>
      </c>
      <c r="F12" s="19">
        <f>D5</f>
        <v>50</v>
      </c>
      <c r="G12" s="34"/>
      <c r="H12" s="45">
        <f>D6</f>
        <v>23</v>
      </c>
      <c r="I12" s="46"/>
      <c r="J12" s="47">
        <f>I12+G12*H12+E12*F12+C12*D12</f>
        <v>50</v>
      </c>
      <c r="M12" s="8" t="s">
        <v>19</v>
      </c>
      <c r="N12" s="34"/>
      <c r="O12" s="19">
        <f>O4</f>
        <v>1000</v>
      </c>
      <c r="P12" s="34"/>
      <c r="Q12" s="19">
        <f>O5</f>
        <v>125</v>
      </c>
      <c r="R12" s="34"/>
      <c r="S12" s="45">
        <f>O6</f>
        <v>23</v>
      </c>
      <c r="T12" s="46"/>
      <c r="U12" s="47">
        <f>T12+R12*S12+P12*Q12+N12*O12</f>
        <v>0</v>
      </c>
    </row>
    <row r="13" spans="1:21" ht="15.6" x14ac:dyDescent="0.3">
      <c r="B13" s="8"/>
      <c r="C13" s="20"/>
      <c r="D13" s="19"/>
      <c r="E13" s="20"/>
      <c r="F13" s="19"/>
      <c r="G13" s="20"/>
      <c r="H13" s="45"/>
      <c r="I13" s="46"/>
      <c r="J13" s="47"/>
      <c r="M13" s="8"/>
      <c r="N13" s="20"/>
      <c r="O13" s="19"/>
      <c r="P13" s="20"/>
      <c r="Q13" s="19"/>
      <c r="R13" s="20"/>
      <c r="S13" s="45"/>
      <c r="T13" s="46"/>
      <c r="U13" s="47"/>
    </row>
    <row r="14" spans="1:21" ht="15.6" x14ac:dyDescent="0.3">
      <c r="B14" s="8" t="s">
        <v>6</v>
      </c>
      <c r="C14" s="34"/>
      <c r="D14" s="19">
        <f>D4</f>
        <v>400</v>
      </c>
      <c r="E14" s="34"/>
      <c r="F14" s="19">
        <f>D5</f>
        <v>50</v>
      </c>
      <c r="G14" s="34"/>
      <c r="H14" s="45">
        <f>D6</f>
        <v>23</v>
      </c>
      <c r="I14" s="46"/>
      <c r="J14" s="47">
        <f>I14+G14*H14+E14*F14+C14*D14</f>
        <v>0</v>
      </c>
      <c r="M14" s="8" t="s">
        <v>6</v>
      </c>
      <c r="N14" s="34"/>
      <c r="O14" s="19">
        <f>O4</f>
        <v>1000</v>
      </c>
      <c r="P14" s="34"/>
      <c r="Q14" s="19">
        <f>O5</f>
        <v>125</v>
      </c>
      <c r="R14" s="34"/>
      <c r="S14" s="45">
        <f>O6</f>
        <v>23</v>
      </c>
      <c r="T14" s="46"/>
      <c r="U14" s="47">
        <f>T14+R14*S14+P14*Q14+N14*O14</f>
        <v>0</v>
      </c>
    </row>
    <row r="15" spans="1:21" ht="15.6" x14ac:dyDescent="0.3">
      <c r="B15" s="8"/>
      <c r="C15" s="20"/>
      <c r="D15" s="19"/>
      <c r="E15" s="20"/>
      <c r="F15" s="19"/>
      <c r="G15" s="20"/>
      <c r="H15" s="45"/>
      <c r="I15" s="46"/>
      <c r="J15" s="47"/>
      <c r="M15" s="8"/>
      <c r="N15" s="20"/>
      <c r="O15" s="19"/>
      <c r="P15" s="20"/>
      <c r="Q15" s="19"/>
      <c r="R15" s="20"/>
      <c r="S15" s="45"/>
      <c r="T15" s="46"/>
      <c r="U15" s="47"/>
    </row>
    <row r="16" spans="1:21" ht="15.6" x14ac:dyDescent="0.3">
      <c r="B16" s="8" t="s">
        <v>7</v>
      </c>
      <c r="C16" s="34"/>
      <c r="D16" s="19">
        <f>D4</f>
        <v>400</v>
      </c>
      <c r="E16" s="34"/>
      <c r="F16" s="19">
        <f>D5</f>
        <v>50</v>
      </c>
      <c r="G16" s="34">
        <v>5</v>
      </c>
      <c r="H16" s="45">
        <f>D6</f>
        <v>23</v>
      </c>
      <c r="I16" s="46"/>
      <c r="J16" s="47">
        <f>I16+G16*H16+E16*F16+C16*D16</f>
        <v>115</v>
      </c>
      <c r="M16" s="8" t="s">
        <v>7</v>
      </c>
      <c r="N16" s="34"/>
      <c r="O16" s="19">
        <f>O4</f>
        <v>1000</v>
      </c>
      <c r="P16" s="34"/>
      <c r="Q16" s="19">
        <f>O5</f>
        <v>125</v>
      </c>
      <c r="R16" s="34"/>
      <c r="S16" s="45">
        <f>O6</f>
        <v>23</v>
      </c>
      <c r="T16" s="46"/>
      <c r="U16" s="47">
        <f>T16+R16*S16+P16*Q16+N16*O16</f>
        <v>0</v>
      </c>
    </row>
    <row r="17" spans="2:21" ht="15.6" x14ac:dyDescent="0.3">
      <c r="B17" s="8"/>
      <c r="C17" s="20"/>
      <c r="D17" s="19"/>
      <c r="E17" s="20"/>
      <c r="F17" s="19"/>
      <c r="G17" s="20"/>
      <c r="H17" s="45"/>
      <c r="I17" s="46"/>
      <c r="J17" s="47"/>
      <c r="M17" s="8"/>
      <c r="N17" s="20"/>
      <c r="O17" s="19"/>
      <c r="P17" s="20"/>
      <c r="Q17" s="19"/>
      <c r="R17" s="20"/>
      <c r="S17" s="45"/>
      <c r="T17" s="46"/>
      <c r="U17" s="47"/>
    </row>
    <row r="18" spans="2:21" ht="15.6" x14ac:dyDescent="0.3">
      <c r="B18" s="8" t="s">
        <v>10</v>
      </c>
      <c r="C18" s="34"/>
      <c r="D18" s="19">
        <f>D4</f>
        <v>400</v>
      </c>
      <c r="E18" s="34"/>
      <c r="F18" s="19">
        <f>D5</f>
        <v>50</v>
      </c>
      <c r="G18" s="34"/>
      <c r="H18" s="45">
        <f>D6</f>
        <v>23</v>
      </c>
      <c r="I18" s="46">
        <f>(7*11)*6</f>
        <v>462</v>
      </c>
      <c r="J18" s="47">
        <f>I18+G18*H18+E18*F18+C18*D18</f>
        <v>462</v>
      </c>
      <c r="M18" s="8" t="s">
        <v>10</v>
      </c>
      <c r="N18" s="34"/>
      <c r="O18" s="19">
        <f>O4</f>
        <v>1000</v>
      </c>
      <c r="P18" s="34"/>
      <c r="Q18" s="19">
        <f>O5</f>
        <v>125</v>
      </c>
      <c r="R18" s="34"/>
      <c r="S18" s="45">
        <f>O6</f>
        <v>23</v>
      </c>
      <c r="T18" s="46"/>
      <c r="U18" s="47">
        <f>T18+R18*S18+P18*Q18+N18*O18</f>
        <v>0</v>
      </c>
    </row>
    <row r="19" spans="2:21" ht="15.6" x14ac:dyDescent="0.3">
      <c r="B19" s="8"/>
      <c r="C19" s="20"/>
      <c r="D19" s="19"/>
      <c r="E19" s="20"/>
      <c r="F19" s="19"/>
      <c r="G19" s="20"/>
      <c r="H19" s="45"/>
      <c r="I19" s="46"/>
      <c r="J19" s="47"/>
      <c r="M19" s="8"/>
      <c r="N19" s="20"/>
      <c r="O19" s="19"/>
      <c r="P19" s="20"/>
      <c r="Q19" s="19"/>
      <c r="R19" s="20"/>
      <c r="S19" s="45"/>
      <c r="T19" s="46"/>
      <c r="U19" s="47"/>
    </row>
    <row r="20" spans="2:21" ht="15.6" x14ac:dyDescent="0.3">
      <c r="B20" s="8" t="s">
        <v>11</v>
      </c>
      <c r="C20" s="34"/>
      <c r="D20" s="19">
        <f>D4</f>
        <v>400</v>
      </c>
      <c r="E20" s="34"/>
      <c r="F20" s="19">
        <f>D5</f>
        <v>50</v>
      </c>
      <c r="G20" s="34"/>
      <c r="H20" s="45">
        <f>D6</f>
        <v>23</v>
      </c>
      <c r="I20" s="46">
        <f>(320+120)/22/8*3*33</f>
        <v>247.5</v>
      </c>
      <c r="J20" s="47">
        <f>I20+G20*H20+E20*F20+C20*D20</f>
        <v>247.5</v>
      </c>
      <c r="M20" s="8" t="s">
        <v>11</v>
      </c>
      <c r="N20" s="34"/>
      <c r="O20" s="19">
        <f>O4</f>
        <v>1000</v>
      </c>
      <c r="P20" s="34"/>
      <c r="Q20" s="19">
        <f>O5</f>
        <v>125</v>
      </c>
      <c r="R20" s="34"/>
      <c r="S20" s="45">
        <f>O6</f>
        <v>23</v>
      </c>
      <c r="T20" s="46"/>
      <c r="U20" s="47">
        <f>T20+R20*S20+P20*Q20+N20*O20</f>
        <v>0</v>
      </c>
    </row>
    <row r="21" spans="2:21" ht="15.6" x14ac:dyDescent="0.3">
      <c r="B21" s="8"/>
      <c r="C21" s="20"/>
      <c r="D21" s="19"/>
      <c r="E21" s="20"/>
      <c r="F21" s="19"/>
      <c r="G21" s="20"/>
      <c r="H21" s="45"/>
      <c r="I21" s="46"/>
      <c r="J21" s="47"/>
      <c r="M21" s="8"/>
      <c r="N21" s="20"/>
      <c r="O21" s="19"/>
      <c r="P21" s="20"/>
      <c r="Q21" s="19"/>
      <c r="R21" s="20"/>
      <c r="S21" s="45"/>
      <c r="T21" s="46"/>
      <c r="U21" s="47"/>
    </row>
    <row r="22" spans="2:21" ht="15.6" x14ac:dyDescent="0.3">
      <c r="B22" s="8" t="s">
        <v>23</v>
      </c>
      <c r="C22" s="34"/>
      <c r="D22" s="19">
        <f>D4</f>
        <v>400</v>
      </c>
      <c r="E22" s="34"/>
      <c r="F22" s="19">
        <f>D5</f>
        <v>50</v>
      </c>
      <c r="G22" s="34"/>
      <c r="H22" s="45">
        <f>D6</f>
        <v>23</v>
      </c>
      <c r="I22" s="46">
        <f>(1494/30)/8*3*33</f>
        <v>616.27499999999986</v>
      </c>
      <c r="J22" s="47">
        <f>I22+G22*H22+E22*F22+C22*D22</f>
        <v>616.27499999999986</v>
      </c>
      <c r="M22" s="8" t="s">
        <v>23</v>
      </c>
      <c r="N22" s="34"/>
      <c r="O22" s="19">
        <f>O4</f>
        <v>1000</v>
      </c>
      <c r="P22" s="34"/>
      <c r="Q22" s="19">
        <f>O5</f>
        <v>125</v>
      </c>
      <c r="R22" s="34"/>
      <c r="S22" s="45">
        <f>O6</f>
        <v>23</v>
      </c>
      <c r="T22" s="46"/>
      <c r="U22" s="47">
        <f>T22+R22*S22+P22*Q22+N22*O22</f>
        <v>0</v>
      </c>
    </row>
    <row r="23" spans="2:21" ht="15.6" x14ac:dyDescent="0.3">
      <c r="B23" s="8"/>
      <c r="C23" s="20"/>
      <c r="D23" s="19"/>
      <c r="E23" s="20"/>
      <c r="F23" s="19"/>
      <c r="G23" s="20"/>
      <c r="H23" s="45"/>
      <c r="I23" s="46"/>
      <c r="J23" s="47"/>
      <c r="M23" s="8"/>
      <c r="N23" s="20"/>
      <c r="O23" s="19"/>
      <c r="P23" s="20"/>
      <c r="Q23" s="19"/>
      <c r="R23" s="20"/>
      <c r="S23" s="45"/>
      <c r="T23" s="46"/>
      <c r="U23" s="47"/>
    </row>
    <row r="24" spans="2:21" ht="15.6" x14ac:dyDescent="0.3">
      <c r="B24" s="8" t="s">
        <v>12</v>
      </c>
      <c r="C24" s="34"/>
      <c r="D24" s="19">
        <f>D4</f>
        <v>400</v>
      </c>
      <c r="E24" s="34">
        <v>30</v>
      </c>
      <c r="F24" s="19">
        <f>D5</f>
        <v>50</v>
      </c>
      <c r="G24" s="34"/>
      <c r="H24" s="45">
        <f>D6</f>
        <v>23</v>
      </c>
      <c r="I24" s="46"/>
      <c r="J24" s="47">
        <f>I24+G24*H24+E24*F24+C24*D24</f>
        <v>1500</v>
      </c>
      <c r="M24" s="8" t="s">
        <v>12</v>
      </c>
      <c r="N24" s="34"/>
      <c r="O24" s="19">
        <f>O4</f>
        <v>1000</v>
      </c>
      <c r="P24" s="34"/>
      <c r="Q24" s="19">
        <f>O5</f>
        <v>125</v>
      </c>
      <c r="R24" s="34"/>
      <c r="S24" s="45">
        <f>O6</f>
        <v>23</v>
      </c>
      <c r="T24" s="46"/>
      <c r="U24" s="47">
        <f>T24+R24*S24+P24*Q24+N24*O24</f>
        <v>0</v>
      </c>
    </row>
    <row r="25" spans="2:21" ht="15.6" x14ac:dyDescent="0.3">
      <c r="B25" s="8"/>
      <c r="C25" s="20"/>
      <c r="D25" s="19"/>
      <c r="E25" s="20"/>
      <c r="F25" s="19"/>
      <c r="G25" s="20"/>
      <c r="H25" s="45"/>
      <c r="I25" s="46"/>
      <c r="J25" s="47"/>
      <c r="M25" s="8"/>
      <c r="N25" s="20"/>
      <c r="O25" s="19"/>
      <c r="P25" s="20"/>
      <c r="Q25" s="19"/>
      <c r="R25" s="20"/>
      <c r="S25" s="45"/>
      <c r="T25" s="46"/>
      <c r="U25" s="47"/>
    </row>
    <row r="26" spans="2:21" ht="15.6" x14ac:dyDescent="0.3">
      <c r="B26" s="8" t="s">
        <v>13</v>
      </c>
      <c r="C26" s="34"/>
      <c r="D26" s="19">
        <f>D4</f>
        <v>400</v>
      </c>
      <c r="E26" s="34"/>
      <c r="F26" s="19">
        <f>D5</f>
        <v>50</v>
      </c>
      <c r="G26" s="34"/>
      <c r="H26" s="45">
        <f>D6</f>
        <v>23</v>
      </c>
      <c r="I26" s="46"/>
      <c r="J26" s="47">
        <f>I26+G26*H26+E26*F26+C26*D26</f>
        <v>0</v>
      </c>
      <c r="M26" s="8" t="s">
        <v>13</v>
      </c>
      <c r="N26" s="34"/>
      <c r="O26" s="19">
        <f>O4</f>
        <v>1000</v>
      </c>
      <c r="P26" s="34"/>
      <c r="Q26" s="19">
        <f>O5</f>
        <v>125</v>
      </c>
      <c r="R26" s="34"/>
      <c r="S26" s="45">
        <f>O6</f>
        <v>23</v>
      </c>
      <c r="T26" s="46"/>
      <c r="U26" s="47">
        <f>T26+R26*S26+P26*Q26+N26*O26</f>
        <v>0</v>
      </c>
    </row>
    <row r="27" spans="2:21" ht="15.6" x14ac:dyDescent="0.3">
      <c r="B27" s="8"/>
      <c r="C27" s="20"/>
      <c r="D27" s="19"/>
      <c r="E27" s="20"/>
      <c r="F27" s="19"/>
      <c r="G27" s="20"/>
      <c r="H27" s="45"/>
      <c r="I27" s="46"/>
      <c r="J27" s="47"/>
      <c r="M27" s="8"/>
      <c r="N27" s="20"/>
      <c r="O27" s="19"/>
      <c r="P27" s="20"/>
      <c r="Q27" s="19"/>
      <c r="R27" s="20"/>
      <c r="S27" s="45"/>
      <c r="T27" s="46"/>
      <c r="U27" s="47"/>
    </row>
    <row r="28" spans="2:21" ht="15.6" x14ac:dyDescent="0.3">
      <c r="B28" s="8" t="s">
        <v>21</v>
      </c>
      <c r="C28" s="34"/>
      <c r="D28" s="19">
        <f>D4</f>
        <v>400</v>
      </c>
      <c r="E28" s="34"/>
      <c r="F28" s="19">
        <f>D5</f>
        <v>50</v>
      </c>
      <c r="G28" s="34">
        <v>1</v>
      </c>
      <c r="H28" s="45">
        <f>D6</f>
        <v>23</v>
      </c>
      <c r="I28" s="46"/>
      <c r="J28" s="47">
        <f>I28+G28*H28+E28*F28+C28*D28</f>
        <v>23</v>
      </c>
      <c r="M28" s="8" t="s">
        <v>21</v>
      </c>
      <c r="N28" s="34"/>
      <c r="O28" s="19">
        <f>O4</f>
        <v>1000</v>
      </c>
      <c r="P28" s="34"/>
      <c r="Q28" s="19">
        <f>O5</f>
        <v>125</v>
      </c>
      <c r="R28" s="34">
        <v>1</v>
      </c>
      <c r="S28" s="45">
        <f>O6</f>
        <v>23</v>
      </c>
      <c r="T28" s="46"/>
      <c r="U28" s="47">
        <f>T28+R28*S28+P28*Q28+N28*O28</f>
        <v>23</v>
      </c>
    </row>
    <row r="29" spans="2:21" ht="15.6" x14ac:dyDescent="0.3">
      <c r="B29" s="8"/>
      <c r="C29" s="20"/>
      <c r="D29" s="19"/>
      <c r="E29" s="20"/>
      <c r="F29" s="19"/>
      <c r="G29" s="20"/>
      <c r="H29" s="45"/>
      <c r="I29" s="46"/>
      <c r="J29" s="47"/>
      <c r="M29" s="8"/>
      <c r="N29" s="20"/>
      <c r="O29" s="19"/>
      <c r="P29" s="20"/>
      <c r="Q29" s="19"/>
      <c r="R29" s="20"/>
      <c r="S29" s="45"/>
      <c r="T29" s="46"/>
      <c r="U29" s="47"/>
    </row>
    <row r="30" spans="2:21" ht="15.6" x14ac:dyDescent="0.3">
      <c r="B30" s="8" t="s">
        <v>22</v>
      </c>
      <c r="C30" s="34">
        <v>15</v>
      </c>
      <c r="D30" s="19">
        <f>D4</f>
        <v>400</v>
      </c>
      <c r="E30" s="34"/>
      <c r="F30" s="19">
        <f>D5</f>
        <v>50</v>
      </c>
      <c r="G30" s="34"/>
      <c r="H30" s="45">
        <f>D6</f>
        <v>23</v>
      </c>
      <c r="I30" s="46"/>
      <c r="J30" s="47">
        <f>I30+G30*H30+E30*F30+C30*D30</f>
        <v>6000</v>
      </c>
      <c r="M30" s="8" t="s">
        <v>22</v>
      </c>
      <c r="N30" s="34"/>
      <c r="O30" s="19">
        <f>O4</f>
        <v>1000</v>
      </c>
      <c r="P30" s="34">
        <v>30</v>
      </c>
      <c r="Q30" s="19">
        <f>O5</f>
        <v>125</v>
      </c>
      <c r="R30" s="34"/>
      <c r="S30" s="45">
        <f>O6</f>
        <v>23</v>
      </c>
      <c r="T30" s="46"/>
      <c r="U30" s="47">
        <f>T30+R30*S30+P30*Q30+N30*O30</f>
        <v>3750</v>
      </c>
    </row>
    <row r="31" spans="2:21" ht="15.6" x14ac:dyDescent="0.3">
      <c r="B31" s="8"/>
      <c r="C31" s="20"/>
      <c r="D31" s="19"/>
      <c r="E31" s="20"/>
      <c r="F31" s="19"/>
      <c r="G31" s="20"/>
      <c r="H31" s="45"/>
      <c r="I31" s="46"/>
      <c r="J31" s="47"/>
      <c r="M31" s="8"/>
      <c r="N31" s="20"/>
      <c r="O31" s="19"/>
      <c r="P31" s="20"/>
      <c r="Q31" s="19"/>
      <c r="R31" s="20"/>
      <c r="S31" s="45"/>
      <c r="T31" s="46"/>
      <c r="U31" s="47"/>
    </row>
    <row r="32" spans="2:21" ht="15.6" x14ac:dyDescent="0.3">
      <c r="B32" s="8" t="s">
        <v>24</v>
      </c>
      <c r="C32" s="34"/>
      <c r="D32" s="19">
        <f>D4</f>
        <v>400</v>
      </c>
      <c r="E32" s="34"/>
      <c r="F32" s="19">
        <f>D5</f>
        <v>50</v>
      </c>
      <c r="G32" s="34"/>
      <c r="H32" s="45">
        <f>D6</f>
        <v>23</v>
      </c>
      <c r="I32" s="46"/>
      <c r="J32" s="47">
        <f>I32+G32*H32+E32*F32+C32*D32</f>
        <v>0</v>
      </c>
      <c r="M32" s="8" t="s">
        <v>24</v>
      </c>
      <c r="N32" s="34"/>
      <c r="O32" s="19">
        <f>O4</f>
        <v>1000</v>
      </c>
      <c r="P32" s="34"/>
      <c r="Q32" s="19">
        <f>O5</f>
        <v>125</v>
      </c>
      <c r="R32" s="34"/>
      <c r="S32" s="45">
        <f>O6</f>
        <v>23</v>
      </c>
      <c r="T32" s="46"/>
      <c r="U32" s="47">
        <f>T32+R32*S32+P32*Q32+N32*O32</f>
        <v>0</v>
      </c>
    </row>
    <row r="33" spans="2:25" ht="15.6" x14ac:dyDescent="0.3">
      <c r="B33" s="8"/>
      <c r="C33" s="20"/>
      <c r="D33" s="19"/>
      <c r="E33" s="20"/>
      <c r="F33" s="19"/>
      <c r="G33" s="20"/>
      <c r="H33" s="45"/>
      <c r="I33" s="46"/>
      <c r="J33" s="47"/>
      <c r="M33" s="8"/>
      <c r="N33" s="20"/>
      <c r="O33" s="19"/>
      <c r="P33" s="20"/>
      <c r="Q33" s="19"/>
      <c r="R33" s="20"/>
      <c r="S33" s="45"/>
      <c r="T33" s="46"/>
      <c r="U33" s="47"/>
    </row>
    <row r="34" spans="2:25" ht="15.6" x14ac:dyDescent="0.3">
      <c r="B34" s="8" t="s">
        <v>32</v>
      </c>
      <c r="C34" s="35"/>
      <c r="D34" s="22"/>
      <c r="E34" s="35"/>
      <c r="F34" s="22"/>
      <c r="G34" s="34">
        <v>500</v>
      </c>
      <c r="H34" s="45">
        <f>D6</f>
        <v>23</v>
      </c>
      <c r="I34" s="48"/>
      <c r="J34" s="49">
        <f>I34+G34*H34+E34*F34+C34*D34</f>
        <v>11500</v>
      </c>
      <c r="M34" s="8" t="s">
        <v>32</v>
      </c>
      <c r="N34" s="35"/>
      <c r="O34" s="19">
        <f>O4</f>
        <v>1000</v>
      </c>
      <c r="P34" s="36"/>
      <c r="Q34" s="19">
        <f>O5</f>
        <v>125</v>
      </c>
      <c r="R34" s="36"/>
      <c r="S34" s="45">
        <f>O6</f>
        <v>23</v>
      </c>
      <c r="T34" s="48"/>
      <c r="U34" s="49">
        <f>T34+R34*S34+P34*Q34+N34*O34</f>
        <v>0</v>
      </c>
    </row>
    <row r="35" spans="2:25" ht="15" thickBot="1" x14ac:dyDescent="0.35">
      <c r="B35" s="8"/>
      <c r="C35" s="21"/>
      <c r="D35" s="8"/>
      <c r="E35" s="21"/>
      <c r="F35" s="8"/>
      <c r="G35" s="21"/>
      <c r="H35" s="50"/>
      <c r="I35" s="51"/>
      <c r="J35" s="52"/>
      <c r="M35" s="8"/>
      <c r="N35" s="21"/>
      <c r="O35" s="8"/>
      <c r="P35" s="21"/>
      <c r="Q35" s="8"/>
      <c r="R35" s="21"/>
      <c r="S35" s="50"/>
      <c r="T35" s="51"/>
      <c r="U35" s="52"/>
    </row>
    <row r="36" spans="2:25" ht="15.6" x14ac:dyDescent="0.3">
      <c r="B36" s="9" t="s">
        <v>8</v>
      </c>
      <c r="C36" s="9"/>
      <c r="D36" s="9"/>
      <c r="E36" s="9"/>
      <c r="F36" s="9"/>
      <c r="G36" s="9"/>
      <c r="H36" s="53"/>
      <c r="I36" s="53"/>
      <c r="J36" s="54">
        <f>SUM(J8:J32)-J34</f>
        <v>-1486.2250000000004</v>
      </c>
      <c r="M36" s="9" t="s">
        <v>8</v>
      </c>
      <c r="N36" s="9"/>
      <c r="O36" s="9"/>
      <c r="P36" s="9"/>
      <c r="Q36" s="9"/>
      <c r="R36" s="9"/>
      <c r="S36" s="53"/>
      <c r="T36" s="53"/>
      <c r="U36" s="54">
        <f>SUM(U8:U32)-U34</f>
        <v>4398</v>
      </c>
    </row>
    <row r="39" spans="2:25" x14ac:dyDescent="0.3">
      <c r="M39" s="23" t="s">
        <v>35</v>
      </c>
      <c r="N39" s="28">
        <v>250</v>
      </c>
    </row>
    <row r="40" spans="2:25" x14ac:dyDescent="0.3">
      <c r="B40" s="55" t="s">
        <v>45</v>
      </c>
      <c r="N40" s="29"/>
    </row>
    <row r="41" spans="2:25" x14ac:dyDescent="0.3">
      <c r="B41" s="25" t="s">
        <v>43</v>
      </c>
      <c r="N41" s="29"/>
    </row>
    <row r="42" spans="2:25" x14ac:dyDescent="0.3">
      <c r="M42" s="9" t="s">
        <v>33</v>
      </c>
      <c r="N42" s="38">
        <f>U36+J36</f>
        <v>2911.7749999999996</v>
      </c>
      <c r="S42" s="24"/>
      <c r="T42" s="30"/>
      <c r="X42" s="27"/>
    </row>
    <row r="43" spans="2:25" x14ac:dyDescent="0.3">
      <c r="B43" t="s">
        <v>44</v>
      </c>
      <c r="M43" s="9" t="s">
        <v>38</v>
      </c>
      <c r="N43" s="38">
        <f>N42/O6</f>
        <v>126.59891304347825</v>
      </c>
      <c r="Y43" s="27"/>
    </row>
    <row r="44" spans="2:25" x14ac:dyDescent="0.3">
      <c r="M44" s="9" t="s">
        <v>34</v>
      </c>
      <c r="N44" s="39">
        <f>N39*O6</f>
        <v>5750</v>
      </c>
    </row>
    <row r="45" spans="2:25" x14ac:dyDescent="0.3">
      <c r="M45" s="9" t="s">
        <v>36</v>
      </c>
      <c r="N45" s="38">
        <f>N44-N42</f>
        <v>2838.2250000000004</v>
      </c>
      <c r="O45" s="65" t="str">
        <f>IF( N45&gt;0, "PROFIT", IF( N45=0, "BREAKEVEN", "LOSS"))</f>
        <v>PROFIT</v>
      </c>
      <c r="P45" s="66"/>
    </row>
    <row r="46" spans="2:25" x14ac:dyDescent="0.3">
      <c r="M46" s="9" t="s">
        <v>37</v>
      </c>
      <c r="N46" s="40">
        <f>N45/N42</f>
        <v>0.97474049334169044</v>
      </c>
      <c r="O46" s="65" t="str">
        <f>IF( N46&gt;=0.1, "SUSTAINABLE", "NOT SUSTAINABLE")</f>
        <v>SUSTAINABLE</v>
      </c>
      <c r="P46" s="66"/>
    </row>
    <row r="47" spans="2:25" x14ac:dyDescent="0.3">
      <c r="N47" s="29"/>
    </row>
    <row r="48" spans="2:25" ht="15" thickBot="1" x14ac:dyDescent="0.35">
      <c r="M48" s="37"/>
      <c r="N48" s="31"/>
    </row>
    <row r="49" spans="14:14" ht="15" thickBot="1" x14ac:dyDescent="0.35">
      <c r="N49" s="57"/>
    </row>
  </sheetData>
  <mergeCells count="6">
    <mergeCell ref="M2:U2"/>
    <mergeCell ref="M3:U3"/>
    <mergeCell ref="O46:P46"/>
    <mergeCell ref="O45:P45"/>
    <mergeCell ref="B2:J2"/>
    <mergeCell ref="B3:J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D6DE-24D1-423A-BDE4-89914B634BC4}">
  <dimension ref="A1:AG49"/>
  <sheetViews>
    <sheetView topLeftCell="D33" zoomScale="130" zoomScaleNormal="130" workbookViewId="0">
      <selection activeCell="D53" sqref="D53"/>
    </sheetView>
  </sheetViews>
  <sheetFormatPr defaultRowHeight="14.4" x14ac:dyDescent="0.3"/>
  <cols>
    <col min="2" max="2" width="25" bestFit="1" customWidth="1"/>
    <col min="3" max="3" width="8.6640625" bestFit="1" customWidth="1"/>
    <col min="4" max="4" width="11.44140625" bestFit="1" customWidth="1"/>
    <col min="5" max="5" width="7.33203125" bestFit="1" customWidth="1"/>
    <col min="6" max="6" width="10.5546875" bestFit="1" customWidth="1"/>
    <col min="7" max="7" width="10.6640625" bestFit="1" customWidth="1"/>
    <col min="8" max="8" width="13.5546875" bestFit="1" customWidth="1"/>
    <col min="9" max="9" width="7.109375" bestFit="1" customWidth="1"/>
    <col min="10" max="10" width="10.21875" bestFit="1" customWidth="1"/>
    <col min="13" max="13" width="25" bestFit="1" customWidth="1"/>
    <col min="14" max="14" width="10.5546875" customWidth="1"/>
    <col min="15" max="15" width="12.109375" bestFit="1" customWidth="1"/>
    <col min="16" max="16" width="7.33203125" bestFit="1" customWidth="1"/>
    <col min="17" max="17" width="10.5546875" bestFit="1" customWidth="1"/>
    <col min="18" max="18" width="12.109375" customWidth="1"/>
    <col min="19" max="19" width="13.5546875" bestFit="1" customWidth="1"/>
    <col min="20" max="20" width="8.88671875" customWidth="1"/>
    <col min="21" max="21" width="10.21875" bestFit="1" customWidth="1"/>
    <col min="23" max="23" width="13.33203125" bestFit="1" customWidth="1"/>
    <col min="24" max="33" width="8.88671875" style="26"/>
  </cols>
  <sheetData>
    <row r="1" spans="1:21" x14ac:dyDescent="0.3">
      <c r="A1" t="s">
        <v>0</v>
      </c>
    </row>
    <row r="2" spans="1:21" ht="35.4" customHeight="1" thickBot="1" x14ac:dyDescent="0.5">
      <c r="B2" s="4" t="s">
        <v>20</v>
      </c>
      <c r="C2" s="4"/>
      <c r="D2" s="4"/>
      <c r="E2" s="4"/>
      <c r="F2" s="4"/>
      <c r="G2" s="4"/>
      <c r="H2" s="4"/>
      <c r="I2" s="4"/>
      <c r="J2" s="4"/>
      <c r="M2" s="4" t="s">
        <v>25</v>
      </c>
      <c r="N2" s="4"/>
      <c r="O2" s="4"/>
      <c r="P2" s="4"/>
      <c r="Q2" s="4"/>
      <c r="R2" s="4"/>
      <c r="S2" s="4"/>
      <c r="T2" s="4"/>
      <c r="U2" s="4"/>
    </row>
    <row r="3" spans="1:21" ht="55.8" customHeight="1" x14ac:dyDescent="0.3">
      <c r="B3" s="12" t="s">
        <v>41</v>
      </c>
      <c r="C3" s="10"/>
      <c r="D3" s="10"/>
      <c r="E3" s="10"/>
      <c r="F3" s="10"/>
      <c r="G3" s="10"/>
      <c r="H3" s="10"/>
      <c r="I3" s="10"/>
      <c r="J3" s="11"/>
      <c r="M3" s="12" t="s">
        <v>42</v>
      </c>
      <c r="N3" s="10"/>
      <c r="O3" s="10"/>
      <c r="P3" s="10"/>
      <c r="Q3" s="10"/>
      <c r="R3" s="10"/>
      <c r="S3" s="10"/>
      <c r="T3" s="10"/>
      <c r="U3" s="11"/>
    </row>
    <row r="4" spans="1:21" x14ac:dyDescent="0.3">
      <c r="B4" s="16" t="s">
        <v>28</v>
      </c>
      <c r="C4" s="17"/>
      <c r="D4" s="32">
        <v>400</v>
      </c>
      <c r="E4" s="14"/>
      <c r="F4" s="14"/>
      <c r="G4" s="14"/>
      <c r="H4" s="14"/>
      <c r="I4" s="14"/>
      <c r="J4" s="15"/>
      <c r="M4" s="16" t="s">
        <v>28</v>
      </c>
      <c r="N4" s="17"/>
      <c r="O4" s="32">
        <v>1000</v>
      </c>
      <c r="P4" s="14"/>
      <c r="Q4" s="14"/>
      <c r="R4" s="14"/>
      <c r="S4" s="14"/>
      <c r="T4" s="14"/>
      <c r="U4" s="15"/>
    </row>
    <row r="5" spans="1:21" x14ac:dyDescent="0.3">
      <c r="B5" s="16" t="s">
        <v>29</v>
      </c>
      <c r="C5" s="17"/>
      <c r="D5" s="32">
        <v>50</v>
      </c>
      <c r="E5" s="14"/>
      <c r="F5" s="14"/>
      <c r="G5" s="14"/>
      <c r="H5" s="14"/>
      <c r="I5" s="14"/>
      <c r="J5" s="15"/>
      <c r="M5" s="16" t="s">
        <v>29</v>
      </c>
      <c r="N5" s="17"/>
      <c r="O5" s="32">
        <v>125</v>
      </c>
      <c r="P5" s="14"/>
      <c r="Q5" s="14"/>
      <c r="R5" s="14"/>
      <c r="S5" s="14"/>
      <c r="T5" s="14"/>
      <c r="U5" s="15"/>
    </row>
    <row r="6" spans="1:21" ht="15" thickBot="1" x14ac:dyDescent="0.35">
      <c r="B6" s="16" t="s">
        <v>30</v>
      </c>
      <c r="C6" s="17"/>
      <c r="D6" s="41">
        <v>19.180047106325709</v>
      </c>
      <c r="E6" s="14"/>
      <c r="F6" s="14"/>
      <c r="G6" s="14"/>
      <c r="H6" s="14"/>
      <c r="I6" s="14"/>
      <c r="J6" s="15"/>
      <c r="M6" s="16" t="s">
        <v>30</v>
      </c>
      <c r="N6" s="17"/>
      <c r="O6" s="41">
        <f>D6</f>
        <v>19.180047106325709</v>
      </c>
      <c r="P6" s="14"/>
      <c r="Q6" s="14"/>
      <c r="R6" s="14"/>
      <c r="S6" s="14"/>
      <c r="T6" s="14"/>
      <c r="U6" s="15"/>
    </row>
    <row r="7" spans="1:21" ht="15" thickBot="1" x14ac:dyDescent="0.35">
      <c r="B7" s="5" t="s">
        <v>4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26</v>
      </c>
      <c r="H7" s="5" t="s">
        <v>27</v>
      </c>
      <c r="I7" s="5" t="s">
        <v>18</v>
      </c>
      <c r="J7" s="6" t="s">
        <v>5</v>
      </c>
      <c r="M7" s="5" t="s">
        <v>4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26</v>
      </c>
      <c r="S7" s="5" t="s">
        <v>27</v>
      </c>
      <c r="T7" s="5" t="s">
        <v>18</v>
      </c>
      <c r="U7" s="6" t="s">
        <v>5</v>
      </c>
    </row>
    <row r="8" spans="1:21" ht="15.6" x14ac:dyDescent="0.3">
      <c r="B8" s="7" t="s">
        <v>31</v>
      </c>
      <c r="C8" s="33"/>
      <c r="D8" s="18">
        <f>D4</f>
        <v>400</v>
      </c>
      <c r="E8" s="33">
        <v>15</v>
      </c>
      <c r="F8" s="18">
        <f>D5</f>
        <v>50</v>
      </c>
      <c r="G8" s="33"/>
      <c r="H8" s="42">
        <f>D6</f>
        <v>19.180047106325709</v>
      </c>
      <c r="I8" s="43"/>
      <c r="J8" s="44">
        <f>I8+G8*H8+E8*F8+C8*D8</f>
        <v>750</v>
      </c>
      <c r="M8" s="7" t="s">
        <v>31</v>
      </c>
      <c r="N8" s="33"/>
      <c r="O8" s="18">
        <f>O4</f>
        <v>1000</v>
      </c>
      <c r="P8" s="33"/>
      <c r="Q8" s="18">
        <f>O5</f>
        <v>125</v>
      </c>
      <c r="R8" s="33"/>
      <c r="S8" s="42">
        <f>O6</f>
        <v>19.180047106325709</v>
      </c>
      <c r="T8" s="43"/>
      <c r="U8" s="44">
        <f>T8+R8*S8+P8*Q8+N8*O8</f>
        <v>0</v>
      </c>
    </row>
    <row r="9" spans="1:21" ht="15.6" x14ac:dyDescent="0.3">
      <c r="B9" s="8"/>
      <c r="C9" s="20"/>
      <c r="D9" s="19"/>
      <c r="E9" s="20"/>
      <c r="F9" s="19"/>
      <c r="G9" s="20"/>
      <c r="H9" s="45"/>
      <c r="I9" s="46"/>
      <c r="J9" s="47"/>
      <c r="M9" s="8"/>
      <c r="N9" s="20"/>
      <c r="O9" s="19"/>
      <c r="P9" s="20"/>
      <c r="Q9" s="19"/>
      <c r="R9" s="20"/>
      <c r="S9" s="45"/>
      <c r="T9" s="46"/>
      <c r="U9" s="47"/>
    </row>
    <row r="10" spans="1:21" ht="15.6" x14ac:dyDescent="0.3">
      <c r="B10" s="8" t="s">
        <v>9</v>
      </c>
      <c r="C10" s="34"/>
      <c r="D10" s="19">
        <f>D4</f>
        <v>400</v>
      </c>
      <c r="E10" s="34">
        <v>5</v>
      </c>
      <c r="F10" s="19">
        <f>D5</f>
        <v>50</v>
      </c>
      <c r="G10" s="34"/>
      <c r="H10" s="45">
        <f>D6</f>
        <v>19.180047106325709</v>
      </c>
      <c r="I10" s="46"/>
      <c r="J10" s="47">
        <f>I10+G10*H10+E10*F10+C10*D10</f>
        <v>250</v>
      </c>
      <c r="M10" s="8" t="s">
        <v>9</v>
      </c>
      <c r="N10" s="34"/>
      <c r="O10" s="19">
        <f>O4</f>
        <v>1000</v>
      </c>
      <c r="P10" s="34">
        <v>5</v>
      </c>
      <c r="Q10" s="19">
        <f>O5</f>
        <v>125</v>
      </c>
      <c r="R10" s="34"/>
      <c r="S10" s="45">
        <f>O6</f>
        <v>19.180047106325709</v>
      </c>
      <c r="T10" s="46"/>
      <c r="U10" s="47">
        <f>T10+R10*S10+P10*Q10+N10*O10</f>
        <v>625</v>
      </c>
    </row>
    <row r="11" spans="1:21" ht="15.6" x14ac:dyDescent="0.3">
      <c r="B11" s="8"/>
      <c r="C11" s="20"/>
      <c r="D11" s="19"/>
      <c r="E11" s="20"/>
      <c r="F11" s="19"/>
      <c r="G11" s="20"/>
      <c r="H11" s="45"/>
      <c r="I11" s="46"/>
      <c r="J11" s="47"/>
      <c r="M11" s="8"/>
      <c r="N11" s="20"/>
      <c r="O11" s="19"/>
      <c r="P11" s="20"/>
      <c r="Q11" s="19"/>
      <c r="R11" s="20"/>
      <c r="S11" s="45"/>
      <c r="T11" s="46"/>
      <c r="U11" s="47"/>
    </row>
    <row r="12" spans="1:21" ht="15.6" x14ac:dyDescent="0.3">
      <c r="B12" s="8" t="s">
        <v>19</v>
      </c>
      <c r="C12" s="34"/>
      <c r="D12" s="19">
        <f>D4</f>
        <v>400</v>
      </c>
      <c r="E12" s="34">
        <v>1</v>
      </c>
      <c r="F12" s="19">
        <f>D5</f>
        <v>50</v>
      </c>
      <c r="G12" s="34"/>
      <c r="H12" s="45">
        <f>D6</f>
        <v>19.180047106325709</v>
      </c>
      <c r="I12" s="46"/>
      <c r="J12" s="47">
        <f>I12+G12*H12+E12*F12+C12*D12</f>
        <v>50</v>
      </c>
      <c r="M12" s="8" t="s">
        <v>19</v>
      </c>
      <c r="N12" s="34"/>
      <c r="O12" s="19">
        <f>O4</f>
        <v>1000</v>
      </c>
      <c r="P12" s="34"/>
      <c r="Q12" s="19">
        <f>O5</f>
        <v>125</v>
      </c>
      <c r="R12" s="34"/>
      <c r="S12" s="45">
        <f>O6</f>
        <v>19.180047106325709</v>
      </c>
      <c r="T12" s="46"/>
      <c r="U12" s="47">
        <f>T12+R12*S12+P12*Q12+N12*O12</f>
        <v>0</v>
      </c>
    </row>
    <row r="13" spans="1:21" ht="15.6" x14ac:dyDescent="0.3">
      <c r="B13" s="8"/>
      <c r="C13" s="20"/>
      <c r="D13" s="19"/>
      <c r="E13" s="20"/>
      <c r="F13" s="19"/>
      <c r="G13" s="20"/>
      <c r="H13" s="45"/>
      <c r="I13" s="46"/>
      <c r="J13" s="47"/>
      <c r="M13" s="8"/>
      <c r="N13" s="20"/>
      <c r="O13" s="19"/>
      <c r="P13" s="20"/>
      <c r="Q13" s="19"/>
      <c r="R13" s="20"/>
      <c r="S13" s="45"/>
      <c r="T13" s="46"/>
      <c r="U13" s="47"/>
    </row>
    <row r="14" spans="1:21" ht="15.6" x14ac:dyDescent="0.3">
      <c r="B14" s="8" t="s">
        <v>6</v>
      </c>
      <c r="C14" s="34"/>
      <c r="D14" s="19">
        <f>D4</f>
        <v>400</v>
      </c>
      <c r="E14" s="34"/>
      <c r="F14" s="19">
        <f>D5</f>
        <v>50</v>
      </c>
      <c r="G14" s="34"/>
      <c r="H14" s="45">
        <f>D6</f>
        <v>19.180047106325709</v>
      </c>
      <c r="I14" s="46"/>
      <c r="J14" s="47">
        <f>I14+G14*H14+E14*F14+C14*D14</f>
        <v>0</v>
      </c>
      <c r="M14" s="8" t="s">
        <v>6</v>
      </c>
      <c r="N14" s="34"/>
      <c r="O14" s="19">
        <f>O4</f>
        <v>1000</v>
      </c>
      <c r="P14" s="34"/>
      <c r="Q14" s="19">
        <f>O5</f>
        <v>125</v>
      </c>
      <c r="R14" s="34"/>
      <c r="S14" s="45">
        <f>O6</f>
        <v>19.180047106325709</v>
      </c>
      <c r="T14" s="46"/>
      <c r="U14" s="47">
        <f>T14+R14*S14+P14*Q14+N14*O14</f>
        <v>0</v>
      </c>
    </row>
    <row r="15" spans="1:21" ht="15.6" x14ac:dyDescent="0.3">
      <c r="B15" s="8"/>
      <c r="C15" s="20"/>
      <c r="D15" s="19"/>
      <c r="E15" s="20"/>
      <c r="F15" s="19"/>
      <c r="G15" s="20"/>
      <c r="H15" s="45"/>
      <c r="I15" s="46"/>
      <c r="J15" s="47"/>
      <c r="M15" s="8"/>
      <c r="N15" s="20"/>
      <c r="O15" s="19"/>
      <c r="P15" s="20"/>
      <c r="Q15" s="19"/>
      <c r="R15" s="20"/>
      <c r="S15" s="45"/>
      <c r="T15" s="46"/>
      <c r="U15" s="47"/>
    </row>
    <row r="16" spans="1:21" ht="15.6" x14ac:dyDescent="0.3">
      <c r="B16" s="8" t="s">
        <v>7</v>
      </c>
      <c r="C16" s="34"/>
      <c r="D16" s="19">
        <f>D4</f>
        <v>400</v>
      </c>
      <c r="E16" s="34"/>
      <c r="F16" s="19">
        <f>D5</f>
        <v>50</v>
      </c>
      <c r="G16" s="34">
        <v>5</v>
      </c>
      <c r="H16" s="45">
        <f>D6</f>
        <v>19.180047106325709</v>
      </c>
      <c r="I16" s="46"/>
      <c r="J16" s="47">
        <f>I16+G16*H16+E16*F16+C16*D16</f>
        <v>95.900235531628539</v>
      </c>
      <c r="M16" s="8" t="s">
        <v>7</v>
      </c>
      <c r="N16" s="34"/>
      <c r="O16" s="19">
        <f>O4</f>
        <v>1000</v>
      </c>
      <c r="P16" s="34"/>
      <c r="Q16" s="19">
        <f>O5</f>
        <v>125</v>
      </c>
      <c r="R16" s="34"/>
      <c r="S16" s="45">
        <f>O6</f>
        <v>19.180047106325709</v>
      </c>
      <c r="T16" s="46"/>
      <c r="U16" s="47">
        <f>T16+R16*S16+P16*Q16+N16*O16</f>
        <v>0</v>
      </c>
    </row>
    <row r="17" spans="2:21" ht="15.6" x14ac:dyDescent="0.3">
      <c r="B17" s="8"/>
      <c r="C17" s="20"/>
      <c r="D17" s="19"/>
      <c r="E17" s="20"/>
      <c r="F17" s="19"/>
      <c r="G17" s="20"/>
      <c r="H17" s="45"/>
      <c r="I17" s="46"/>
      <c r="J17" s="47"/>
      <c r="M17" s="8"/>
      <c r="N17" s="20"/>
      <c r="O17" s="19"/>
      <c r="P17" s="20"/>
      <c r="Q17" s="19"/>
      <c r="R17" s="20"/>
      <c r="S17" s="45"/>
      <c r="T17" s="46"/>
      <c r="U17" s="47"/>
    </row>
    <row r="18" spans="2:21" ht="15.6" x14ac:dyDescent="0.3">
      <c r="B18" s="8" t="s">
        <v>10</v>
      </c>
      <c r="C18" s="34"/>
      <c r="D18" s="19">
        <f>D4</f>
        <v>400</v>
      </c>
      <c r="E18" s="34"/>
      <c r="F18" s="19">
        <f>D5</f>
        <v>50</v>
      </c>
      <c r="G18" s="34"/>
      <c r="H18" s="45">
        <f>D6</f>
        <v>19.180047106325709</v>
      </c>
      <c r="I18" s="46">
        <f>(7*11)*6</f>
        <v>462</v>
      </c>
      <c r="J18" s="47">
        <f>I18+G18*H18+E18*F18+C18*D18</f>
        <v>462</v>
      </c>
      <c r="M18" s="8" t="s">
        <v>10</v>
      </c>
      <c r="N18" s="34"/>
      <c r="O18" s="19">
        <f>O4</f>
        <v>1000</v>
      </c>
      <c r="P18" s="34"/>
      <c r="Q18" s="19">
        <f>O5</f>
        <v>125</v>
      </c>
      <c r="R18" s="34"/>
      <c r="S18" s="45">
        <f>O6</f>
        <v>19.180047106325709</v>
      </c>
      <c r="T18" s="46"/>
      <c r="U18" s="47">
        <f>T18+R18*S18+P18*Q18+N18*O18</f>
        <v>0</v>
      </c>
    </row>
    <row r="19" spans="2:21" ht="15.6" x14ac:dyDescent="0.3">
      <c r="B19" s="8"/>
      <c r="C19" s="20"/>
      <c r="D19" s="19"/>
      <c r="E19" s="20"/>
      <c r="F19" s="19"/>
      <c r="G19" s="20"/>
      <c r="H19" s="45"/>
      <c r="I19" s="46"/>
      <c r="J19" s="47"/>
      <c r="M19" s="8"/>
      <c r="N19" s="20"/>
      <c r="O19" s="19"/>
      <c r="P19" s="20"/>
      <c r="Q19" s="19"/>
      <c r="R19" s="20"/>
      <c r="S19" s="45"/>
      <c r="T19" s="46"/>
      <c r="U19" s="47"/>
    </row>
    <row r="20" spans="2:21" ht="15.6" x14ac:dyDescent="0.3">
      <c r="B20" s="8" t="s">
        <v>11</v>
      </c>
      <c r="C20" s="34"/>
      <c r="D20" s="19">
        <f>D4</f>
        <v>400</v>
      </c>
      <c r="E20" s="34"/>
      <c r="F20" s="19">
        <f>D5</f>
        <v>50</v>
      </c>
      <c r="G20" s="34"/>
      <c r="H20" s="45">
        <f>D6</f>
        <v>19.180047106325709</v>
      </c>
      <c r="I20" s="46">
        <f>(320+120)/22/8*3*33</f>
        <v>247.5</v>
      </c>
      <c r="J20" s="47">
        <f>I20+G20*H20+E20*F20+C20*D20</f>
        <v>247.5</v>
      </c>
      <c r="M20" s="8" t="s">
        <v>11</v>
      </c>
      <c r="N20" s="34"/>
      <c r="O20" s="19">
        <f>O4</f>
        <v>1000</v>
      </c>
      <c r="P20" s="34"/>
      <c r="Q20" s="19">
        <f>O5</f>
        <v>125</v>
      </c>
      <c r="R20" s="34"/>
      <c r="S20" s="45">
        <f>O6</f>
        <v>19.180047106325709</v>
      </c>
      <c r="T20" s="46"/>
      <c r="U20" s="47">
        <f>T20+R20*S20+P20*Q20+N20*O20</f>
        <v>0</v>
      </c>
    </row>
    <row r="21" spans="2:21" ht="15.6" x14ac:dyDescent="0.3">
      <c r="B21" s="8"/>
      <c r="C21" s="20"/>
      <c r="D21" s="19"/>
      <c r="E21" s="20"/>
      <c r="F21" s="19"/>
      <c r="G21" s="20"/>
      <c r="H21" s="45"/>
      <c r="I21" s="46"/>
      <c r="J21" s="47"/>
      <c r="M21" s="8"/>
      <c r="N21" s="20"/>
      <c r="O21" s="19"/>
      <c r="P21" s="20"/>
      <c r="Q21" s="19"/>
      <c r="R21" s="20"/>
      <c r="S21" s="45"/>
      <c r="T21" s="46"/>
      <c r="U21" s="47"/>
    </row>
    <row r="22" spans="2:21" ht="15.6" x14ac:dyDescent="0.3">
      <c r="B22" s="8" t="s">
        <v>23</v>
      </c>
      <c r="C22" s="34"/>
      <c r="D22" s="19">
        <f>D4</f>
        <v>400</v>
      </c>
      <c r="E22" s="34"/>
      <c r="F22" s="19">
        <f>D5</f>
        <v>50</v>
      </c>
      <c r="G22" s="34"/>
      <c r="H22" s="45">
        <f>D6</f>
        <v>19.180047106325709</v>
      </c>
      <c r="I22" s="46">
        <f>(1494/30)/8*3*33</f>
        <v>616.27499999999986</v>
      </c>
      <c r="J22" s="47">
        <f>I22+G22*H22+E22*F22+C22*D22</f>
        <v>616.27499999999986</v>
      </c>
      <c r="M22" s="8" t="s">
        <v>23</v>
      </c>
      <c r="N22" s="34"/>
      <c r="O22" s="19">
        <f>O4</f>
        <v>1000</v>
      </c>
      <c r="P22" s="34"/>
      <c r="Q22" s="19">
        <f>O5</f>
        <v>125</v>
      </c>
      <c r="R22" s="34"/>
      <c r="S22" s="45">
        <f>O6</f>
        <v>19.180047106325709</v>
      </c>
      <c r="T22" s="46"/>
      <c r="U22" s="47">
        <f>T22+R22*S22+P22*Q22+N22*O22</f>
        <v>0</v>
      </c>
    </row>
    <row r="23" spans="2:21" ht="15.6" x14ac:dyDescent="0.3">
      <c r="B23" s="8"/>
      <c r="C23" s="20"/>
      <c r="D23" s="19"/>
      <c r="E23" s="20"/>
      <c r="F23" s="19"/>
      <c r="G23" s="20"/>
      <c r="H23" s="45"/>
      <c r="I23" s="46"/>
      <c r="J23" s="47"/>
      <c r="M23" s="8"/>
      <c r="N23" s="20"/>
      <c r="O23" s="19"/>
      <c r="P23" s="20"/>
      <c r="Q23" s="19"/>
      <c r="R23" s="20"/>
      <c r="S23" s="45"/>
      <c r="T23" s="46"/>
      <c r="U23" s="47"/>
    </row>
    <row r="24" spans="2:21" ht="15.6" x14ac:dyDescent="0.3">
      <c r="B24" s="8" t="s">
        <v>12</v>
      </c>
      <c r="C24" s="34"/>
      <c r="D24" s="19">
        <f>D4</f>
        <v>400</v>
      </c>
      <c r="E24" s="34">
        <v>30</v>
      </c>
      <c r="F24" s="19">
        <f>D5</f>
        <v>50</v>
      </c>
      <c r="G24" s="34"/>
      <c r="H24" s="45">
        <f>D6</f>
        <v>19.180047106325709</v>
      </c>
      <c r="I24" s="46"/>
      <c r="J24" s="47">
        <f>I24+G24*H24+E24*F24+C24*D24</f>
        <v>1500</v>
      </c>
      <c r="M24" s="8" t="s">
        <v>12</v>
      </c>
      <c r="N24" s="34"/>
      <c r="O24" s="19">
        <f>O4</f>
        <v>1000</v>
      </c>
      <c r="P24" s="34"/>
      <c r="Q24" s="19">
        <f>O5</f>
        <v>125</v>
      </c>
      <c r="R24" s="34"/>
      <c r="S24" s="45">
        <f>O6</f>
        <v>19.180047106325709</v>
      </c>
      <c r="T24" s="46"/>
      <c r="U24" s="47">
        <f>T24+R24*S24+P24*Q24+N24*O24</f>
        <v>0</v>
      </c>
    </row>
    <row r="25" spans="2:21" ht="15.6" x14ac:dyDescent="0.3">
      <c r="B25" s="8"/>
      <c r="C25" s="20"/>
      <c r="D25" s="19"/>
      <c r="E25" s="20"/>
      <c r="F25" s="19"/>
      <c r="G25" s="20"/>
      <c r="H25" s="45"/>
      <c r="I25" s="46"/>
      <c r="J25" s="47"/>
      <c r="M25" s="8"/>
      <c r="N25" s="20"/>
      <c r="O25" s="19"/>
      <c r="P25" s="20"/>
      <c r="Q25" s="19"/>
      <c r="R25" s="20"/>
      <c r="S25" s="45"/>
      <c r="T25" s="46"/>
      <c r="U25" s="47"/>
    </row>
    <row r="26" spans="2:21" ht="15.6" x14ac:dyDescent="0.3">
      <c r="B26" s="8" t="s">
        <v>13</v>
      </c>
      <c r="C26" s="34"/>
      <c r="D26" s="19">
        <f>D4</f>
        <v>400</v>
      </c>
      <c r="E26" s="34"/>
      <c r="F26" s="19">
        <f>D5</f>
        <v>50</v>
      </c>
      <c r="G26" s="34"/>
      <c r="H26" s="45">
        <f>D6</f>
        <v>19.180047106325709</v>
      </c>
      <c r="I26" s="46"/>
      <c r="J26" s="47">
        <f>I26+G26*H26+E26*F26+C26*D26</f>
        <v>0</v>
      </c>
      <c r="M26" s="8" t="s">
        <v>13</v>
      </c>
      <c r="N26" s="34"/>
      <c r="O26" s="19">
        <f>O4</f>
        <v>1000</v>
      </c>
      <c r="P26" s="34"/>
      <c r="Q26" s="19">
        <f>O5</f>
        <v>125</v>
      </c>
      <c r="R26" s="34"/>
      <c r="S26" s="45">
        <f>O6</f>
        <v>19.180047106325709</v>
      </c>
      <c r="T26" s="46"/>
      <c r="U26" s="47">
        <f>T26+R26*S26+P26*Q26+N26*O26</f>
        <v>0</v>
      </c>
    </row>
    <row r="27" spans="2:21" ht="15.6" x14ac:dyDescent="0.3">
      <c r="B27" s="8"/>
      <c r="C27" s="20"/>
      <c r="D27" s="19"/>
      <c r="E27" s="20"/>
      <c r="F27" s="19"/>
      <c r="G27" s="20"/>
      <c r="H27" s="45"/>
      <c r="I27" s="46"/>
      <c r="J27" s="47"/>
      <c r="M27" s="8"/>
      <c r="N27" s="20"/>
      <c r="O27" s="19"/>
      <c r="P27" s="20"/>
      <c r="Q27" s="19"/>
      <c r="R27" s="20"/>
      <c r="S27" s="45"/>
      <c r="T27" s="46"/>
      <c r="U27" s="47"/>
    </row>
    <row r="28" spans="2:21" ht="15.6" x14ac:dyDescent="0.3">
      <c r="B28" s="8" t="s">
        <v>21</v>
      </c>
      <c r="C28" s="34"/>
      <c r="D28" s="19">
        <f>D4</f>
        <v>400</v>
      </c>
      <c r="E28" s="34"/>
      <c r="F28" s="19">
        <f>D5</f>
        <v>50</v>
      </c>
      <c r="G28" s="34">
        <v>1</v>
      </c>
      <c r="H28" s="45">
        <f>D6</f>
        <v>19.180047106325709</v>
      </c>
      <c r="I28" s="46"/>
      <c r="J28" s="47">
        <f>I28+G28*H28+E28*F28+C28*D28</f>
        <v>19.180047106325709</v>
      </c>
      <c r="M28" s="8" t="s">
        <v>21</v>
      </c>
      <c r="N28" s="34"/>
      <c r="O28" s="19">
        <f>O4</f>
        <v>1000</v>
      </c>
      <c r="P28" s="34"/>
      <c r="Q28" s="19">
        <f>O5</f>
        <v>125</v>
      </c>
      <c r="R28" s="34">
        <v>1</v>
      </c>
      <c r="S28" s="45">
        <f>O6</f>
        <v>19.180047106325709</v>
      </c>
      <c r="T28" s="46"/>
      <c r="U28" s="47">
        <f>T28+R28*S28+P28*Q28+N28*O28</f>
        <v>19.180047106325709</v>
      </c>
    </row>
    <row r="29" spans="2:21" ht="15.6" x14ac:dyDescent="0.3">
      <c r="B29" s="8"/>
      <c r="C29" s="20"/>
      <c r="D29" s="19"/>
      <c r="E29" s="20"/>
      <c r="F29" s="19"/>
      <c r="G29" s="20"/>
      <c r="H29" s="45"/>
      <c r="I29" s="46"/>
      <c r="J29" s="47"/>
      <c r="M29" s="8"/>
      <c r="N29" s="20"/>
      <c r="O29" s="19"/>
      <c r="P29" s="20"/>
      <c r="Q29" s="19"/>
      <c r="R29" s="20"/>
      <c r="S29" s="45"/>
      <c r="T29" s="46"/>
      <c r="U29" s="47"/>
    </row>
    <row r="30" spans="2:21" ht="15.6" x14ac:dyDescent="0.3">
      <c r="B30" s="8" t="s">
        <v>22</v>
      </c>
      <c r="C30" s="34">
        <v>15</v>
      </c>
      <c r="D30" s="19">
        <f>D4</f>
        <v>400</v>
      </c>
      <c r="E30" s="34"/>
      <c r="F30" s="19">
        <f>D5</f>
        <v>50</v>
      </c>
      <c r="G30" s="34"/>
      <c r="H30" s="45">
        <f>D6</f>
        <v>19.180047106325709</v>
      </c>
      <c r="I30" s="46"/>
      <c r="J30" s="47">
        <f>I30+G30*H30+E30*F30+C30*D30</f>
        <v>6000</v>
      </c>
      <c r="M30" s="8" t="s">
        <v>22</v>
      </c>
      <c r="N30" s="34"/>
      <c r="O30" s="19">
        <f>O4</f>
        <v>1000</v>
      </c>
      <c r="P30" s="34">
        <v>30</v>
      </c>
      <c r="Q30" s="19">
        <f>O5</f>
        <v>125</v>
      </c>
      <c r="R30" s="34"/>
      <c r="S30" s="45">
        <f>O6</f>
        <v>19.180047106325709</v>
      </c>
      <c r="T30" s="46"/>
      <c r="U30" s="47">
        <f>T30+R30*S30+P30*Q30+N30*O30</f>
        <v>3750</v>
      </c>
    </row>
    <row r="31" spans="2:21" ht="15.6" x14ac:dyDescent="0.3">
      <c r="B31" s="8"/>
      <c r="C31" s="20"/>
      <c r="D31" s="19"/>
      <c r="E31" s="20"/>
      <c r="F31" s="19"/>
      <c r="G31" s="20"/>
      <c r="H31" s="45"/>
      <c r="I31" s="46"/>
      <c r="J31" s="47"/>
      <c r="M31" s="8"/>
      <c r="N31" s="20"/>
      <c r="O31" s="19"/>
      <c r="P31" s="20"/>
      <c r="Q31" s="19"/>
      <c r="R31" s="20"/>
      <c r="S31" s="45"/>
      <c r="T31" s="46"/>
      <c r="U31" s="47"/>
    </row>
    <row r="32" spans="2:21" ht="15.6" x14ac:dyDescent="0.3">
      <c r="B32" s="8" t="s">
        <v>24</v>
      </c>
      <c r="C32" s="34"/>
      <c r="D32" s="19">
        <f>D4</f>
        <v>400</v>
      </c>
      <c r="E32" s="34"/>
      <c r="F32" s="19">
        <f>D5</f>
        <v>50</v>
      </c>
      <c r="G32" s="34"/>
      <c r="H32" s="45">
        <f>D6</f>
        <v>19.180047106325709</v>
      </c>
      <c r="I32" s="46"/>
      <c r="J32" s="47">
        <f>I32+G32*H32+E32*F32+C32*D32</f>
        <v>0</v>
      </c>
      <c r="M32" s="8" t="s">
        <v>24</v>
      </c>
      <c r="N32" s="34"/>
      <c r="O32" s="19">
        <f>O4</f>
        <v>1000</v>
      </c>
      <c r="P32" s="34"/>
      <c r="Q32" s="19">
        <f>O5</f>
        <v>125</v>
      </c>
      <c r="R32" s="34"/>
      <c r="S32" s="45">
        <f>O6</f>
        <v>19.180047106325709</v>
      </c>
      <c r="T32" s="46"/>
      <c r="U32" s="47">
        <f>T32+R32*S32+P32*Q32+N32*O32</f>
        <v>0</v>
      </c>
    </row>
    <row r="33" spans="2:25" ht="15.6" x14ac:dyDescent="0.3">
      <c r="B33" s="8"/>
      <c r="C33" s="20"/>
      <c r="D33" s="19"/>
      <c r="E33" s="20"/>
      <c r="F33" s="19"/>
      <c r="G33" s="20"/>
      <c r="H33" s="45"/>
      <c r="I33" s="46"/>
      <c r="J33" s="47"/>
      <c r="M33" s="8"/>
      <c r="N33" s="20"/>
      <c r="O33" s="19"/>
      <c r="P33" s="20"/>
      <c r="Q33" s="19"/>
      <c r="R33" s="20"/>
      <c r="S33" s="45"/>
      <c r="T33" s="46"/>
      <c r="U33" s="47"/>
    </row>
    <row r="34" spans="2:25" ht="15.6" x14ac:dyDescent="0.3">
      <c r="B34" s="8" t="s">
        <v>32</v>
      </c>
      <c r="C34" s="35"/>
      <c r="D34" s="22"/>
      <c r="E34" s="35"/>
      <c r="F34" s="22"/>
      <c r="G34" s="34">
        <v>500</v>
      </c>
      <c r="H34" s="45">
        <f>D6</f>
        <v>19.180047106325709</v>
      </c>
      <c r="I34" s="48"/>
      <c r="J34" s="49">
        <f>I34+G34*H34+E34*F34+C34*D34</f>
        <v>9590.023553162855</v>
      </c>
      <c r="M34" s="8" t="s">
        <v>32</v>
      </c>
      <c r="N34" s="35"/>
      <c r="O34" s="19">
        <f>O4</f>
        <v>1000</v>
      </c>
      <c r="P34" s="36"/>
      <c r="Q34" s="19">
        <f>O5</f>
        <v>125</v>
      </c>
      <c r="R34" s="36"/>
      <c r="S34" s="45">
        <f>O6</f>
        <v>19.180047106325709</v>
      </c>
      <c r="T34" s="48"/>
      <c r="U34" s="49">
        <f>T34+R34*S34+P34*Q34+N34*O34</f>
        <v>0</v>
      </c>
    </row>
    <row r="35" spans="2:25" ht="15" thickBot="1" x14ac:dyDescent="0.35">
      <c r="B35" s="8"/>
      <c r="C35" s="21"/>
      <c r="D35" s="8"/>
      <c r="E35" s="21"/>
      <c r="F35" s="8"/>
      <c r="G35" s="21"/>
      <c r="H35" s="50"/>
      <c r="I35" s="51"/>
      <c r="J35" s="52"/>
      <c r="M35" s="8"/>
      <c r="N35" s="21"/>
      <c r="O35" s="8"/>
      <c r="P35" s="21"/>
      <c r="Q35" s="8"/>
      <c r="R35" s="21"/>
      <c r="S35" s="50"/>
      <c r="T35" s="51"/>
      <c r="U35" s="52"/>
    </row>
    <row r="36" spans="2:25" ht="15.6" x14ac:dyDescent="0.3">
      <c r="B36" s="9" t="s">
        <v>8</v>
      </c>
      <c r="C36" s="9"/>
      <c r="D36" s="9"/>
      <c r="E36" s="9"/>
      <c r="F36" s="9"/>
      <c r="G36" s="9"/>
      <c r="H36" s="53"/>
      <c r="I36" s="53"/>
      <c r="J36" s="54">
        <f>SUM(J8:J32)-J34</f>
        <v>400.83172947509956</v>
      </c>
      <c r="M36" s="9" t="s">
        <v>8</v>
      </c>
      <c r="N36" s="9"/>
      <c r="O36" s="9"/>
      <c r="P36" s="9"/>
      <c r="Q36" s="9"/>
      <c r="R36" s="9"/>
      <c r="S36" s="53"/>
      <c r="T36" s="53"/>
      <c r="U36" s="54">
        <f>SUM(U8:U32)-U34</f>
        <v>4394.1800471063252</v>
      </c>
    </row>
    <row r="39" spans="2:25" x14ac:dyDescent="0.3">
      <c r="M39" s="23" t="s">
        <v>35</v>
      </c>
      <c r="N39" s="28">
        <v>250</v>
      </c>
    </row>
    <row r="40" spans="2:25" x14ac:dyDescent="0.3">
      <c r="B40" s="55" t="s">
        <v>45</v>
      </c>
      <c r="N40" s="29"/>
    </row>
    <row r="41" spans="2:25" x14ac:dyDescent="0.3">
      <c r="B41" s="25" t="s">
        <v>43</v>
      </c>
      <c r="N41" s="29"/>
    </row>
    <row r="42" spans="2:25" x14ac:dyDescent="0.3">
      <c r="M42" s="9" t="s">
        <v>33</v>
      </c>
      <c r="N42" s="38">
        <f>U36+J36</f>
        <v>4795.0117765814248</v>
      </c>
      <c r="S42" s="24"/>
      <c r="T42" s="30"/>
      <c r="X42" s="27"/>
    </row>
    <row r="43" spans="2:25" x14ac:dyDescent="0.3">
      <c r="B43" t="s">
        <v>44</v>
      </c>
      <c r="M43" s="9" t="s">
        <v>38</v>
      </c>
      <c r="N43" s="38">
        <f>N42/O6</f>
        <v>249.99999999999986</v>
      </c>
      <c r="Y43" s="27"/>
    </row>
    <row r="44" spans="2:25" x14ac:dyDescent="0.3">
      <c r="M44" s="9" t="s">
        <v>34</v>
      </c>
      <c r="N44" s="39">
        <f>N39*O6</f>
        <v>4795.0117765814275</v>
      </c>
    </row>
    <row r="45" spans="2:25" x14ac:dyDescent="0.3">
      <c r="M45" s="9" t="s">
        <v>36</v>
      </c>
      <c r="N45" s="38">
        <f>N44-N42</f>
        <v>0</v>
      </c>
      <c r="O45" s="58" t="str">
        <f>IF( N45&gt;0, "PROFIT", IF( N45=0, "BREAKEVEN", "LOSS"))</f>
        <v>BREAKEVEN</v>
      </c>
      <c r="P45" s="13"/>
    </row>
    <row r="46" spans="2:25" x14ac:dyDescent="0.3">
      <c r="M46" s="9" t="s">
        <v>37</v>
      </c>
      <c r="N46" s="40">
        <f>N45/N42</f>
        <v>0</v>
      </c>
      <c r="O46" s="58" t="str">
        <f>IF( N46&gt;=0.1, "SUSTAINABLE", "NOT SUSTAINABLE")</f>
        <v>NOT SUSTAINABLE</v>
      </c>
      <c r="P46" s="13"/>
    </row>
    <row r="47" spans="2:25" x14ac:dyDescent="0.3">
      <c r="N47" s="29"/>
    </row>
    <row r="48" spans="2:25" ht="15" thickBot="1" x14ac:dyDescent="0.35">
      <c r="M48" s="37"/>
      <c r="N48" s="31"/>
    </row>
    <row r="49" spans="14:14" ht="15" thickBot="1" x14ac:dyDescent="0.35">
      <c r="N49" s="57"/>
    </row>
  </sheetData>
  <mergeCells count="6">
    <mergeCell ref="B2:J2"/>
    <mergeCell ref="M2:U2"/>
    <mergeCell ref="B3:J3"/>
    <mergeCell ref="M3:U3"/>
    <mergeCell ref="O45:P45"/>
    <mergeCell ref="O46:P4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0BBE-2BB4-45D8-90C8-29CF43D96D02}">
  <dimension ref="A1:AV53"/>
  <sheetViews>
    <sheetView topLeftCell="AG34" zoomScale="130" zoomScaleNormal="130" workbookViewId="0">
      <selection activeCell="AR37" sqref="AR37"/>
    </sheetView>
  </sheetViews>
  <sheetFormatPr defaultRowHeight="14.4" x14ac:dyDescent="0.3"/>
  <cols>
    <col min="2" max="2" width="25" bestFit="1" customWidth="1"/>
    <col min="3" max="3" width="8.6640625" bestFit="1" customWidth="1"/>
    <col min="4" max="4" width="11.44140625" bestFit="1" customWidth="1"/>
    <col min="5" max="5" width="7.33203125" bestFit="1" customWidth="1"/>
    <col min="6" max="6" width="10.5546875" bestFit="1" customWidth="1"/>
    <col min="7" max="7" width="10.6640625" bestFit="1" customWidth="1"/>
    <col min="8" max="8" width="13.5546875" bestFit="1" customWidth="1"/>
    <col min="9" max="9" width="7.109375" bestFit="1" customWidth="1"/>
    <col min="10" max="10" width="10.21875" bestFit="1" customWidth="1"/>
    <col min="13" max="13" width="25" bestFit="1" customWidth="1"/>
    <col min="14" max="14" width="10.5546875" customWidth="1"/>
    <col min="15" max="15" width="12.109375" bestFit="1" customWidth="1"/>
    <col min="16" max="16" width="7.33203125" bestFit="1" customWidth="1"/>
    <col min="17" max="17" width="10.5546875" bestFit="1" customWidth="1"/>
    <col min="18" max="18" width="12.109375" customWidth="1"/>
    <col min="19" max="19" width="13.5546875" bestFit="1" customWidth="1"/>
    <col min="20" max="20" width="8.88671875" customWidth="1"/>
    <col min="21" max="21" width="10.21875" bestFit="1" customWidth="1"/>
    <col min="22" max="22" width="12.21875" bestFit="1" customWidth="1"/>
    <col min="23" max="23" width="13.33203125" bestFit="1" customWidth="1"/>
    <col min="24" max="33" width="8.88671875" style="26"/>
  </cols>
  <sheetData>
    <row r="1" spans="1:21" x14ac:dyDescent="0.3">
      <c r="A1" t="s">
        <v>0</v>
      </c>
    </row>
    <row r="2" spans="1:21" ht="35.4" customHeight="1" thickBot="1" x14ac:dyDescent="0.5">
      <c r="B2" s="4" t="s">
        <v>20</v>
      </c>
      <c r="C2" s="4"/>
      <c r="D2" s="4"/>
      <c r="E2" s="4"/>
      <c r="F2" s="4"/>
      <c r="G2" s="4"/>
      <c r="H2" s="4"/>
      <c r="I2" s="4"/>
      <c r="J2" s="4"/>
      <c r="M2" s="4" t="s">
        <v>25</v>
      </c>
      <c r="N2" s="4"/>
      <c r="O2" s="4"/>
      <c r="P2" s="4"/>
      <c r="Q2" s="4"/>
      <c r="R2" s="4"/>
      <c r="S2" s="4"/>
      <c r="T2" s="4"/>
      <c r="U2" s="4"/>
    </row>
    <row r="3" spans="1:21" ht="55.8" customHeight="1" x14ac:dyDescent="0.3">
      <c r="B3" s="12" t="s">
        <v>41</v>
      </c>
      <c r="C3" s="10"/>
      <c r="D3" s="10"/>
      <c r="E3" s="10"/>
      <c r="F3" s="10"/>
      <c r="G3" s="10"/>
      <c r="H3" s="10"/>
      <c r="I3" s="10"/>
      <c r="J3" s="11"/>
      <c r="M3" s="12" t="s">
        <v>42</v>
      </c>
      <c r="N3" s="10"/>
      <c r="O3" s="10"/>
      <c r="P3" s="10"/>
      <c r="Q3" s="10"/>
      <c r="R3" s="10"/>
      <c r="S3" s="10"/>
      <c r="T3" s="10"/>
      <c r="U3" s="11"/>
    </row>
    <row r="4" spans="1:21" x14ac:dyDescent="0.3">
      <c r="B4" s="16" t="s">
        <v>28</v>
      </c>
      <c r="C4" s="17"/>
      <c r="D4" s="32">
        <v>400</v>
      </c>
      <c r="E4" s="14"/>
      <c r="F4" s="14"/>
      <c r="G4" s="14"/>
      <c r="H4" s="14"/>
      <c r="I4" s="14"/>
      <c r="J4" s="15"/>
      <c r="M4" s="16" t="s">
        <v>28</v>
      </c>
      <c r="N4" s="17"/>
      <c r="O4" s="32">
        <v>1000</v>
      </c>
      <c r="P4" s="14"/>
      <c r="Q4" s="14"/>
      <c r="R4" s="14"/>
      <c r="S4" s="14"/>
      <c r="T4" s="14"/>
      <c r="U4" s="15"/>
    </row>
    <row r="5" spans="1:21" x14ac:dyDescent="0.3">
      <c r="B5" s="16" t="s">
        <v>29</v>
      </c>
      <c r="C5" s="17"/>
      <c r="D5" s="32">
        <v>50</v>
      </c>
      <c r="E5" s="14"/>
      <c r="F5" s="14"/>
      <c r="G5" s="14"/>
      <c r="H5" s="14"/>
      <c r="I5" s="14"/>
      <c r="J5" s="15"/>
      <c r="M5" s="16" t="s">
        <v>29</v>
      </c>
      <c r="N5" s="17"/>
      <c r="O5" s="32">
        <v>125</v>
      </c>
      <c r="P5" s="14"/>
      <c r="Q5" s="14"/>
      <c r="R5" s="14"/>
      <c r="S5" s="14"/>
      <c r="T5" s="14"/>
      <c r="U5" s="15"/>
    </row>
    <row r="6" spans="1:21" ht="15" thickBot="1" x14ac:dyDescent="0.35">
      <c r="B6" s="16" t="s">
        <v>30</v>
      </c>
      <c r="C6" s="17"/>
      <c r="D6" s="41">
        <v>23</v>
      </c>
      <c r="E6" s="14"/>
      <c r="F6" s="14"/>
      <c r="G6" s="14"/>
      <c r="H6" s="14"/>
      <c r="I6" s="14"/>
      <c r="J6" s="15"/>
      <c r="M6" s="16" t="s">
        <v>30</v>
      </c>
      <c r="N6" s="17"/>
      <c r="O6" s="41">
        <f>D6</f>
        <v>23</v>
      </c>
      <c r="P6" s="14"/>
      <c r="Q6" s="14"/>
      <c r="R6" s="14"/>
      <c r="S6" s="14"/>
      <c r="T6" s="14"/>
      <c r="U6" s="15"/>
    </row>
    <row r="7" spans="1:21" ht="15" thickBot="1" x14ac:dyDescent="0.35">
      <c r="B7" s="5" t="s">
        <v>4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26</v>
      </c>
      <c r="H7" s="5" t="s">
        <v>27</v>
      </c>
      <c r="I7" s="5" t="s">
        <v>18</v>
      </c>
      <c r="J7" s="6" t="s">
        <v>5</v>
      </c>
      <c r="M7" s="5" t="s">
        <v>4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26</v>
      </c>
      <c r="S7" s="5" t="s">
        <v>27</v>
      </c>
      <c r="T7" s="5" t="s">
        <v>18</v>
      </c>
      <c r="U7" s="6" t="s">
        <v>5</v>
      </c>
    </row>
    <row r="8" spans="1:21" ht="15.6" x14ac:dyDescent="0.3">
      <c r="B8" s="7" t="s">
        <v>31</v>
      </c>
      <c r="C8" s="33"/>
      <c r="D8" s="18">
        <f>D4</f>
        <v>400</v>
      </c>
      <c r="E8" s="33">
        <v>15</v>
      </c>
      <c r="F8" s="18">
        <f>D5</f>
        <v>50</v>
      </c>
      <c r="G8" s="33"/>
      <c r="H8" s="42">
        <f>D6</f>
        <v>23</v>
      </c>
      <c r="I8" s="43"/>
      <c r="J8" s="44">
        <f>I8+G8*H8+E8*F8+C8*D8</f>
        <v>750</v>
      </c>
      <c r="M8" s="7" t="s">
        <v>31</v>
      </c>
      <c r="N8" s="33"/>
      <c r="O8" s="18">
        <f>O4</f>
        <v>1000</v>
      </c>
      <c r="P8" s="33"/>
      <c r="Q8" s="18">
        <f>O5</f>
        <v>125</v>
      </c>
      <c r="R8" s="33"/>
      <c r="S8" s="42">
        <f>O6</f>
        <v>23</v>
      </c>
      <c r="T8" s="43"/>
      <c r="U8" s="44">
        <f>T8+R8*S8+P8*Q8+N8*O8</f>
        <v>0</v>
      </c>
    </row>
    <row r="9" spans="1:21" ht="15.6" x14ac:dyDescent="0.3">
      <c r="B9" s="8"/>
      <c r="C9" s="20"/>
      <c r="D9" s="19"/>
      <c r="E9" s="20"/>
      <c r="F9" s="19"/>
      <c r="G9" s="20"/>
      <c r="H9" s="45"/>
      <c r="I9" s="46"/>
      <c r="J9" s="47"/>
      <c r="M9" s="8"/>
      <c r="N9" s="20"/>
      <c r="O9" s="19"/>
      <c r="P9" s="20"/>
      <c r="Q9" s="19"/>
      <c r="R9" s="20"/>
      <c r="S9" s="45"/>
      <c r="T9" s="46"/>
      <c r="U9" s="47"/>
    </row>
    <row r="10" spans="1:21" ht="15.6" x14ac:dyDescent="0.3">
      <c r="B10" s="8" t="s">
        <v>9</v>
      </c>
      <c r="C10" s="34"/>
      <c r="D10" s="19">
        <f>D4</f>
        <v>400</v>
      </c>
      <c r="E10" s="34">
        <v>5</v>
      </c>
      <c r="F10" s="19">
        <f>D5</f>
        <v>50</v>
      </c>
      <c r="G10" s="34"/>
      <c r="H10" s="45">
        <f>D6</f>
        <v>23</v>
      </c>
      <c r="I10" s="46"/>
      <c r="J10" s="47">
        <f>I10+G10*H10+E10*F10+C10*D10</f>
        <v>250</v>
      </c>
      <c r="M10" s="8" t="s">
        <v>9</v>
      </c>
      <c r="N10" s="34"/>
      <c r="O10" s="19">
        <f>O4</f>
        <v>1000</v>
      </c>
      <c r="P10" s="34">
        <v>5</v>
      </c>
      <c r="Q10" s="19">
        <f>O5</f>
        <v>125</v>
      </c>
      <c r="R10" s="34"/>
      <c r="S10" s="45">
        <f>O6</f>
        <v>23</v>
      </c>
      <c r="T10" s="46"/>
      <c r="U10" s="47">
        <f>T10+R10*S10+P10*Q10+N10*O10</f>
        <v>625</v>
      </c>
    </row>
    <row r="11" spans="1:21" ht="15.6" x14ac:dyDescent="0.3">
      <c r="B11" s="8"/>
      <c r="C11" s="20"/>
      <c r="D11" s="19"/>
      <c r="E11" s="20"/>
      <c r="F11" s="19"/>
      <c r="G11" s="20"/>
      <c r="H11" s="45"/>
      <c r="I11" s="46"/>
      <c r="J11" s="47"/>
      <c r="M11" s="8"/>
      <c r="N11" s="20"/>
      <c r="O11" s="19"/>
      <c r="P11" s="20"/>
      <c r="Q11" s="19"/>
      <c r="R11" s="20"/>
      <c r="S11" s="45"/>
      <c r="T11" s="46"/>
      <c r="U11" s="47"/>
    </row>
    <row r="12" spans="1:21" ht="15.6" x14ac:dyDescent="0.3">
      <c r="B12" s="8" t="s">
        <v>19</v>
      </c>
      <c r="C12" s="34"/>
      <c r="D12" s="19">
        <f>D4</f>
        <v>400</v>
      </c>
      <c r="E12" s="34">
        <v>1</v>
      </c>
      <c r="F12" s="19">
        <f>D5</f>
        <v>50</v>
      </c>
      <c r="G12" s="34"/>
      <c r="H12" s="45">
        <f>D6</f>
        <v>23</v>
      </c>
      <c r="I12" s="46"/>
      <c r="J12" s="47">
        <f>I12+G12*H12+E12*F12+C12*D12</f>
        <v>50</v>
      </c>
      <c r="M12" s="8" t="s">
        <v>19</v>
      </c>
      <c r="N12" s="34"/>
      <c r="O12" s="19">
        <f>O4</f>
        <v>1000</v>
      </c>
      <c r="P12" s="34"/>
      <c r="Q12" s="19">
        <f>O5</f>
        <v>125</v>
      </c>
      <c r="R12" s="34"/>
      <c r="S12" s="45">
        <f>O6</f>
        <v>23</v>
      </c>
      <c r="T12" s="46"/>
      <c r="U12" s="47">
        <f>T12+R12*S12+P12*Q12+N12*O12</f>
        <v>0</v>
      </c>
    </row>
    <row r="13" spans="1:21" ht="15.6" x14ac:dyDescent="0.3">
      <c r="B13" s="8"/>
      <c r="C13" s="20"/>
      <c r="D13" s="19"/>
      <c r="E13" s="20"/>
      <c r="F13" s="19"/>
      <c r="G13" s="20"/>
      <c r="H13" s="45"/>
      <c r="I13" s="46"/>
      <c r="J13" s="47"/>
      <c r="M13" s="8"/>
      <c r="N13" s="20"/>
      <c r="O13" s="19"/>
      <c r="P13" s="20"/>
      <c r="Q13" s="19"/>
      <c r="R13" s="20"/>
      <c r="S13" s="45"/>
      <c r="T13" s="46"/>
      <c r="U13" s="47"/>
    </row>
    <row r="14" spans="1:21" ht="15.6" x14ac:dyDescent="0.3">
      <c r="B14" s="8" t="s">
        <v>6</v>
      </c>
      <c r="C14" s="34"/>
      <c r="D14" s="19">
        <f>D4</f>
        <v>400</v>
      </c>
      <c r="E14" s="34"/>
      <c r="F14" s="19">
        <f>D5</f>
        <v>50</v>
      </c>
      <c r="G14" s="34"/>
      <c r="H14" s="45">
        <f>D6</f>
        <v>23</v>
      </c>
      <c r="I14" s="46"/>
      <c r="J14" s="47">
        <f>I14+G14*H14+E14*F14+C14*D14</f>
        <v>0</v>
      </c>
      <c r="M14" s="8" t="s">
        <v>6</v>
      </c>
      <c r="N14" s="34"/>
      <c r="O14" s="19">
        <f>O4</f>
        <v>1000</v>
      </c>
      <c r="P14" s="34"/>
      <c r="Q14" s="19">
        <f>O5</f>
        <v>125</v>
      </c>
      <c r="R14" s="34"/>
      <c r="S14" s="45">
        <f>O6</f>
        <v>23</v>
      </c>
      <c r="T14" s="46"/>
      <c r="U14" s="47">
        <f>T14+R14*S14+P14*Q14+N14*O14</f>
        <v>0</v>
      </c>
    </row>
    <row r="15" spans="1:21" ht="15.6" x14ac:dyDescent="0.3">
      <c r="B15" s="8"/>
      <c r="C15" s="20"/>
      <c r="D15" s="19"/>
      <c r="E15" s="20"/>
      <c r="F15" s="19"/>
      <c r="G15" s="20"/>
      <c r="H15" s="45"/>
      <c r="I15" s="46"/>
      <c r="J15" s="47"/>
      <c r="M15" s="8"/>
      <c r="N15" s="20"/>
      <c r="O15" s="19"/>
      <c r="P15" s="20"/>
      <c r="Q15" s="19"/>
      <c r="R15" s="20"/>
      <c r="S15" s="45"/>
      <c r="T15" s="46"/>
      <c r="U15" s="47"/>
    </row>
    <row r="16" spans="1:21" ht="15.6" x14ac:dyDescent="0.3">
      <c r="B16" s="8" t="s">
        <v>7</v>
      </c>
      <c r="C16" s="34"/>
      <c r="D16" s="19">
        <f>D4</f>
        <v>400</v>
      </c>
      <c r="E16" s="34"/>
      <c r="F16" s="19">
        <f>D5</f>
        <v>50</v>
      </c>
      <c r="G16" s="34">
        <v>5</v>
      </c>
      <c r="H16" s="45">
        <f>D6</f>
        <v>23</v>
      </c>
      <c r="I16" s="46"/>
      <c r="J16" s="47">
        <f>I16+G16*H16+E16*F16+C16*D16</f>
        <v>115</v>
      </c>
      <c r="M16" s="8" t="s">
        <v>7</v>
      </c>
      <c r="N16" s="34"/>
      <c r="O16" s="19">
        <f>O4</f>
        <v>1000</v>
      </c>
      <c r="P16" s="34"/>
      <c r="Q16" s="19">
        <f>O5</f>
        <v>125</v>
      </c>
      <c r="R16" s="34"/>
      <c r="S16" s="45">
        <f>O6</f>
        <v>23</v>
      </c>
      <c r="T16" s="46"/>
      <c r="U16" s="47">
        <f>T16+R16*S16+P16*Q16+N16*O16</f>
        <v>0</v>
      </c>
    </row>
    <row r="17" spans="2:21" ht="15.6" x14ac:dyDescent="0.3">
      <c r="B17" s="8"/>
      <c r="C17" s="20"/>
      <c r="D17" s="19"/>
      <c r="E17" s="20"/>
      <c r="F17" s="19"/>
      <c r="G17" s="20"/>
      <c r="H17" s="45"/>
      <c r="I17" s="46"/>
      <c r="J17" s="47"/>
      <c r="M17" s="8"/>
      <c r="N17" s="20"/>
      <c r="O17" s="19"/>
      <c r="P17" s="20"/>
      <c r="Q17" s="19"/>
      <c r="R17" s="20"/>
      <c r="S17" s="45"/>
      <c r="T17" s="46"/>
      <c r="U17" s="47"/>
    </row>
    <row r="18" spans="2:21" ht="15.6" x14ac:dyDescent="0.3">
      <c r="B18" s="8" t="s">
        <v>10</v>
      </c>
      <c r="C18" s="34"/>
      <c r="D18" s="19">
        <f>D4</f>
        <v>400</v>
      </c>
      <c r="E18" s="34"/>
      <c r="F18" s="19">
        <f>D5</f>
        <v>50</v>
      </c>
      <c r="G18" s="34"/>
      <c r="H18" s="45">
        <f>D6</f>
        <v>23</v>
      </c>
      <c r="I18" s="46">
        <f>(7*11)*6</f>
        <v>462</v>
      </c>
      <c r="J18" s="47">
        <f>I18+G18*H18+E18*F18+C18*D18</f>
        <v>462</v>
      </c>
      <c r="M18" s="8" t="s">
        <v>10</v>
      </c>
      <c r="N18" s="34"/>
      <c r="O18" s="19">
        <f>O4</f>
        <v>1000</v>
      </c>
      <c r="P18" s="34"/>
      <c r="Q18" s="19">
        <f>O5</f>
        <v>125</v>
      </c>
      <c r="R18" s="34"/>
      <c r="S18" s="45">
        <f>O6</f>
        <v>23</v>
      </c>
      <c r="T18" s="46"/>
      <c r="U18" s="47">
        <f>T18+R18*S18+P18*Q18+N18*O18</f>
        <v>0</v>
      </c>
    </row>
    <row r="19" spans="2:21" ht="15.6" x14ac:dyDescent="0.3">
      <c r="B19" s="8"/>
      <c r="C19" s="20"/>
      <c r="D19" s="19"/>
      <c r="E19" s="20"/>
      <c r="F19" s="19"/>
      <c r="G19" s="20"/>
      <c r="H19" s="45"/>
      <c r="I19" s="46"/>
      <c r="J19" s="47"/>
      <c r="M19" s="8"/>
      <c r="N19" s="20"/>
      <c r="O19" s="19"/>
      <c r="P19" s="20"/>
      <c r="Q19" s="19"/>
      <c r="R19" s="20"/>
      <c r="S19" s="45"/>
      <c r="T19" s="46"/>
      <c r="U19" s="47"/>
    </row>
    <row r="20" spans="2:21" ht="15.6" x14ac:dyDescent="0.3">
      <c r="B20" s="8" t="s">
        <v>11</v>
      </c>
      <c r="C20" s="34"/>
      <c r="D20" s="19">
        <f>D4</f>
        <v>400</v>
      </c>
      <c r="E20" s="34"/>
      <c r="F20" s="19">
        <f>D5</f>
        <v>50</v>
      </c>
      <c r="G20" s="34"/>
      <c r="H20" s="45">
        <f>D6</f>
        <v>23</v>
      </c>
      <c r="I20" s="46">
        <f>(320+120)/22/8*3*33</f>
        <v>247.5</v>
      </c>
      <c r="J20" s="47">
        <f>I20+G20*H20+E20*F20+C20*D20</f>
        <v>247.5</v>
      </c>
      <c r="M20" s="8" t="s">
        <v>11</v>
      </c>
      <c r="N20" s="34"/>
      <c r="O20" s="19">
        <f>O4</f>
        <v>1000</v>
      </c>
      <c r="P20" s="34"/>
      <c r="Q20" s="19">
        <f>O5</f>
        <v>125</v>
      </c>
      <c r="R20" s="34"/>
      <c r="S20" s="45">
        <f>O6</f>
        <v>23</v>
      </c>
      <c r="T20" s="46"/>
      <c r="U20" s="47">
        <f>T20+R20*S20+P20*Q20+N20*O20</f>
        <v>0</v>
      </c>
    </row>
    <row r="21" spans="2:21" ht="15.6" x14ac:dyDescent="0.3">
      <c r="B21" s="8"/>
      <c r="C21" s="20"/>
      <c r="D21" s="19"/>
      <c r="E21" s="20"/>
      <c r="F21" s="19"/>
      <c r="G21" s="20"/>
      <c r="H21" s="45"/>
      <c r="I21" s="46"/>
      <c r="J21" s="47"/>
      <c r="M21" s="8"/>
      <c r="N21" s="20"/>
      <c r="O21" s="19"/>
      <c r="P21" s="20"/>
      <c r="Q21" s="19"/>
      <c r="R21" s="20"/>
      <c r="S21" s="45"/>
      <c r="T21" s="46"/>
      <c r="U21" s="47"/>
    </row>
    <row r="22" spans="2:21" ht="15.6" x14ac:dyDescent="0.3">
      <c r="B22" s="8" t="s">
        <v>23</v>
      </c>
      <c r="C22" s="34"/>
      <c r="D22" s="19">
        <f>D4</f>
        <v>400</v>
      </c>
      <c r="E22" s="34"/>
      <c r="F22" s="19">
        <f>D5</f>
        <v>50</v>
      </c>
      <c r="G22" s="34"/>
      <c r="H22" s="45">
        <f>D6</f>
        <v>23</v>
      </c>
      <c r="I22" s="46">
        <f>(1494/30)/8*3*33</f>
        <v>616.27499999999986</v>
      </c>
      <c r="J22" s="47">
        <f>I22+G22*H22+E22*F22+C22*D22</f>
        <v>616.27499999999986</v>
      </c>
      <c r="M22" s="8" t="s">
        <v>23</v>
      </c>
      <c r="N22" s="34"/>
      <c r="O22" s="19">
        <f>O4</f>
        <v>1000</v>
      </c>
      <c r="P22" s="34"/>
      <c r="Q22" s="19">
        <f>O5</f>
        <v>125</v>
      </c>
      <c r="R22" s="34"/>
      <c r="S22" s="45">
        <f>O6</f>
        <v>23</v>
      </c>
      <c r="T22" s="46"/>
      <c r="U22" s="47">
        <f>T22+R22*S22+P22*Q22+N22*O22</f>
        <v>0</v>
      </c>
    </row>
    <row r="23" spans="2:21" ht="15.6" x14ac:dyDescent="0.3">
      <c r="B23" s="8"/>
      <c r="C23" s="20"/>
      <c r="D23" s="19"/>
      <c r="E23" s="20"/>
      <c r="F23" s="19"/>
      <c r="G23" s="20"/>
      <c r="H23" s="45"/>
      <c r="I23" s="46"/>
      <c r="J23" s="47"/>
      <c r="M23" s="8"/>
      <c r="N23" s="20"/>
      <c r="O23" s="19"/>
      <c r="P23" s="20"/>
      <c r="Q23" s="19"/>
      <c r="R23" s="20"/>
      <c r="S23" s="45"/>
      <c r="T23" s="46"/>
      <c r="U23" s="47"/>
    </row>
    <row r="24" spans="2:21" ht="15.6" x14ac:dyDescent="0.3">
      <c r="B24" s="8" t="s">
        <v>12</v>
      </c>
      <c r="C24" s="34"/>
      <c r="D24" s="19">
        <f>D4</f>
        <v>400</v>
      </c>
      <c r="E24" s="34">
        <v>30</v>
      </c>
      <c r="F24" s="19">
        <f>D5</f>
        <v>50</v>
      </c>
      <c r="G24" s="34"/>
      <c r="H24" s="45">
        <f>D6</f>
        <v>23</v>
      </c>
      <c r="I24" s="46"/>
      <c r="J24" s="47">
        <f>I24+G24*H24+E24*F24+C24*D24</f>
        <v>1500</v>
      </c>
      <c r="M24" s="8" t="s">
        <v>12</v>
      </c>
      <c r="N24" s="34"/>
      <c r="O24" s="19">
        <f>O4</f>
        <v>1000</v>
      </c>
      <c r="P24" s="34"/>
      <c r="Q24" s="19">
        <f>O5</f>
        <v>125</v>
      </c>
      <c r="R24" s="34"/>
      <c r="S24" s="45">
        <f>O6</f>
        <v>23</v>
      </c>
      <c r="T24" s="46"/>
      <c r="U24" s="47">
        <f>T24+R24*S24+P24*Q24+N24*O24</f>
        <v>0</v>
      </c>
    </row>
    <row r="25" spans="2:21" ht="15.6" x14ac:dyDescent="0.3">
      <c r="B25" s="8"/>
      <c r="C25" s="20"/>
      <c r="D25" s="19"/>
      <c r="E25" s="20"/>
      <c r="F25" s="19"/>
      <c r="G25" s="20"/>
      <c r="H25" s="45"/>
      <c r="I25" s="46"/>
      <c r="J25" s="47"/>
      <c r="M25" s="8"/>
      <c r="N25" s="20"/>
      <c r="O25" s="19"/>
      <c r="P25" s="20"/>
      <c r="Q25" s="19"/>
      <c r="R25" s="20"/>
      <c r="S25" s="45"/>
      <c r="T25" s="46"/>
      <c r="U25" s="47"/>
    </row>
    <row r="26" spans="2:21" ht="15.6" x14ac:dyDescent="0.3">
      <c r="B26" s="8" t="s">
        <v>13</v>
      </c>
      <c r="C26" s="34"/>
      <c r="D26" s="19">
        <f>D4</f>
        <v>400</v>
      </c>
      <c r="E26" s="34"/>
      <c r="F26" s="19">
        <f>D5</f>
        <v>50</v>
      </c>
      <c r="G26" s="34"/>
      <c r="H26" s="45">
        <f>D6</f>
        <v>23</v>
      </c>
      <c r="I26" s="46"/>
      <c r="J26" s="47">
        <f>I26+G26*H26+E26*F26+C26*D26</f>
        <v>0</v>
      </c>
      <c r="M26" s="8" t="s">
        <v>13</v>
      </c>
      <c r="N26" s="34"/>
      <c r="O26" s="19">
        <f>O4</f>
        <v>1000</v>
      </c>
      <c r="P26" s="34"/>
      <c r="Q26" s="19">
        <f>O5</f>
        <v>125</v>
      </c>
      <c r="R26" s="34"/>
      <c r="S26" s="45">
        <f>O6</f>
        <v>23</v>
      </c>
      <c r="T26" s="46"/>
      <c r="U26" s="47">
        <f>T26+R26*S26+P26*Q26+N26*O26</f>
        <v>0</v>
      </c>
    </row>
    <row r="27" spans="2:21" ht="15.6" x14ac:dyDescent="0.3">
      <c r="B27" s="8"/>
      <c r="C27" s="20"/>
      <c r="D27" s="19"/>
      <c r="E27" s="20"/>
      <c r="F27" s="19"/>
      <c r="G27" s="20"/>
      <c r="H27" s="45"/>
      <c r="I27" s="46"/>
      <c r="J27" s="47"/>
      <c r="M27" s="8"/>
      <c r="N27" s="20"/>
      <c r="O27" s="19"/>
      <c r="P27" s="20"/>
      <c r="Q27" s="19"/>
      <c r="R27" s="20"/>
      <c r="S27" s="45"/>
      <c r="T27" s="46"/>
      <c r="U27" s="47"/>
    </row>
    <row r="28" spans="2:21" ht="15.6" x14ac:dyDescent="0.3">
      <c r="B28" s="8" t="s">
        <v>21</v>
      </c>
      <c r="C28" s="34"/>
      <c r="D28" s="19">
        <f>D4</f>
        <v>400</v>
      </c>
      <c r="E28" s="34"/>
      <c r="F28" s="19">
        <f>D5</f>
        <v>50</v>
      </c>
      <c r="G28" s="34">
        <v>1</v>
      </c>
      <c r="H28" s="45">
        <f>D6</f>
        <v>23</v>
      </c>
      <c r="I28" s="46"/>
      <c r="J28" s="47">
        <f>I28+G28*H28+E28*F28+C28*D28</f>
        <v>23</v>
      </c>
      <c r="M28" s="8" t="s">
        <v>21</v>
      </c>
      <c r="N28" s="34"/>
      <c r="O28" s="19">
        <f>O4</f>
        <v>1000</v>
      </c>
      <c r="P28" s="34"/>
      <c r="Q28" s="19">
        <f>O5</f>
        <v>125</v>
      </c>
      <c r="R28" s="34">
        <v>1</v>
      </c>
      <c r="S28" s="45">
        <f>O6</f>
        <v>23</v>
      </c>
      <c r="T28" s="46"/>
      <c r="U28" s="47">
        <f>T28+R28*S28+P28*Q28+N28*O28</f>
        <v>23</v>
      </c>
    </row>
    <row r="29" spans="2:21" ht="15.6" x14ac:dyDescent="0.3">
      <c r="B29" s="8"/>
      <c r="C29" s="20"/>
      <c r="D29" s="19"/>
      <c r="E29" s="20"/>
      <c r="F29" s="19"/>
      <c r="G29" s="20"/>
      <c r="H29" s="45"/>
      <c r="I29" s="46"/>
      <c r="J29" s="47"/>
      <c r="M29" s="8"/>
      <c r="N29" s="20"/>
      <c r="O29" s="19"/>
      <c r="P29" s="20"/>
      <c r="Q29" s="19"/>
      <c r="R29" s="20"/>
      <c r="S29" s="45"/>
      <c r="T29" s="46"/>
      <c r="U29" s="47"/>
    </row>
    <row r="30" spans="2:21" ht="15.6" x14ac:dyDescent="0.3">
      <c r="B30" s="8" t="s">
        <v>22</v>
      </c>
      <c r="C30" s="34">
        <v>15</v>
      </c>
      <c r="D30" s="19">
        <f>D4</f>
        <v>400</v>
      </c>
      <c r="E30" s="34"/>
      <c r="F30" s="19">
        <f>D5</f>
        <v>50</v>
      </c>
      <c r="G30" s="34"/>
      <c r="H30" s="45">
        <f>D6</f>
        <v>23</v>
      </c>
      <c r="I30" s="46"/>
      <c r="J30" s="47">
        <f>I30+G30*H30+E30*F30+C30*D30</f>
        <v>6000</v>
      </c>
      <c r="M30" s="8" t="s">
        <v>22</v>
      </c>
      <c r="N30" s="34"/>
      <c r="O30" s="19">
        <f>O4</f>
        <v>1000</v>
      </c>
      <c r="P30" s="34">
        <v>30</v>
      </c>
      <c r="Q30" s="19">
        <f>O5</f>
        <v>125</v>
      </c>
      <c r="R30" s="34"/>
      <c r="S30" s="45">
        <f>O6</f>
        <v>23</v>
      </c>
      <c r="T30" s="46"/>
      <c r="U30" s="47">
        <f>T30+R30*S30+P30*Q30+N30*O30</f>
        <v>3750</v>
      </c>
    </row>
    <row r="31" spans="2:21" ht="15.6" x14ac:dyDescent="0.3">
      <c r="B31" s="8"/>
      <c r="C31" s="20"/>
      <c r="D31" s="19"/>
      <c r="E31" s="20"/>
      <c r="F31" s="19"/>
      <c r="G31" s="20"/>
      <c r="H31" s="45"/>
      <c r="I31" s="46"/>
      <c r="J31" s="47"/>
      <c r="M31" s="8"/>
      <c r="N31" s="20"/>
      <c r="O31" s="19"/>
      <c r="P31" s="20"/>
      <c r="Q31" s="19"/>
      <c r="R31" s="20"/>
      <c r="S31" s="45"/>
      <c r="T31" s="46"/>
      <c r="U31" s="47"/>
    </row>
    <row r="32" spans="2:21" ht="15.6" x14ac:dyDescent="0.3">
      <c r="B32" s="8" t="s">
        <v>24</v>
      </c>
      <c r="C32" s="34"/>
      <c r="D32" s="19">
        <f>D4</f>
        <v>400</v>
      </c>
      <c r="E32" s="34"/>
      <c r="F32" s="19">
        <f>D5</f>
        <v>50</v>
      </c>
      <c r="G32" s="34"/>
      <c r="H32" s="45">
        <f>D6</f>
        <v>23</v>
      </c>
      <c r="I32" s="46"/>
      <c r="J32" s="47">
        <f>I32+G32*H32+E32*F32+C32*D32</f>
        <v>0</v>
      </c>
      <c r="M32" s="8" t="s">
        <v>24</v>
      </c>
      <c r="N32" s="34"/>
      <c r="O32" s="19">
        <f>O4</f>
        <v>1000</v>
      </c>
      <c r="P32" s="34"/>
      <c r="Q32" s="19">
        <f>O5</f>
        <v>125</v>
      </c>
      <c r="R32" s="34"/>
      <c r="S32" s="45">
        <f>O6</f>
        <v>23</v>
      </c>
      <c r="T32" s="46"/>
      <c r="U32" s="47">
        <f>T32+R32*S32+P32*Q32+N32*O32</f>
        <v>0</v>
      </c>
    </row>
    <row r="33" spans="2:48" ht="15.6" x14ac:dyDescent="0.3">
      <c r="B33" s="8"/>
      <c r="C33" s="20"/>
      <c r="D33" s="19"/>
      <c r="E33" s="20"/>
      <c r="F33" s="19"/>
      <c r="G33" s="20"/>
      <c r="H33" s="45"/>
      <c r="I33" s="46"/>
      <c r="J33" s="47"/>
      <c r="M33" s="8"/>
      <c r="N33" s="20"/>
      <c r="O33" s="19"/>
      <c r="P33" s="20"/>
      <c r="Q33" s="19"/>
      <c r="R33" s="20"/>
      <c r="S33" s="45"/>
      <c r="T33" s="46"/>
      <c r="U33" s="47"/>
    </row>
    <row r="34" spans="2:48" ht="15.6" x14ac:dyDescent="0.3">
      <c r="B34" s="8" t="s">
        <v>32</v>
      </c>
      <c r="C34" s="35"/>
      <c r="D34" s="22"/>
      <c r="E34" s="35"/>
      <c r="F34" s="22"/>
      <c r="G34" s="34">
        <v>500</v>
      </c>
      <c r="H34" s="45">
        <f>D6</f>
        <v>23</v>
      </c>
      <c r="I34" s="48"/>
      <c r="J34" s="49">
        <f>I34+G34*H34+E34*F34+C34*D34</f>
        <v>11500</v>
      </c>
      <c r="M34" s="8" t="s">
        <v>32</v>
      </c>
      <c r="N34" s="35"/>
      <c r="O34" s="19">
        <f>O4</f>
        <v>1000</v>
      </c>
      <c r="P34" s="36"/>
      <c r="Q34" s="19">
        <f>O5</f>
        <v>125</v>
      </c>
      <c r="R34" s="36"/>
      <c r="S34" s="45">
        <f>O6</f>
        <v>23</v>
      </c>
      <c r="T34" s="48"/>
      <c r="U34" s="49">
        <f>T34+R34*S34+P34*Q34+N34*O34</f>
        <v>0</v>
      </c>
    </row>
    <row r="35" spans="2:48" ht="15" thickBot="1" x14ac:dyDescent="0.35">
      <c r="B35" s="8"/>
      <c r="C35" s="21"/>
      <c r="D35" s="8"/>
      <c r="E35" s="21"/>
      <c r="F35" s="8"/>
      <c r="G35" s="21"/>
      <c r="H35" s="50"/>
      <c r="I35" s="51"/>
      <c r="J35" s="52"/>
      <c r="M35" s="8"/>
      <c r="N35" s="21"/>
      <c r="O35" s="8"/>
      <c r="P35" s="21"/>
      <c r="Q35" s="8"/>
      <c r="R35" s="21"/>
      <c r="S35" s="50"/>
      <c r="T35" s="51"/>
      <c r="U35" s="52"/>
    </row>
    <row r="36" spans="2:48" ht="15.6" x14ac:dyDescent="0.3">
      <c r="B36" s="9" t="s">
        <v>8</v>
      </c>
      <c r="C36" s="9"/>
      <c r="D36" s="9"/>
      <c r="E36" s="9"/>
      <c r="F36" s="9"/>
      <c r="G36" s="9"/>
      <c r="H36" s="53"/>
      <c r="I36" s="53"/>
      <c r="J36" s="54">
        <f>SUM(J8:J32)-J34</f>
        <v>-1486.2250000000004</v>
      </c>
      <c r="M36" s="9" t="s">
        <v>8</v>
      </c>
      <c r="N36" s="9"/>
      <c r="O36" s="9"/>
      <c r="P36" s="9"/>
      <c r="Q36" s="9"/>
      <c r="R36" s="9"/>
      <c r="S36" s="53"/>
      <c r="T36" s="53"/>
      <c r="U36" s="54">
        <f>SUM(U8:U32)-U34</f>
        <v>4398</v>
      </c>
    </row>
    <row r="39" spans="2:48" x14ac:dyDescent="0.3">
      <c r="M39" s="23" t="s">
        <v>35</v>
      </c>
      <c r="N39" s="28">
        <v>250</v>
      </c>
    </row>
    <row r="40" spans="2:48" x14ac:dyDescent="0.3">
      <c r="B40" s="55" t="s">
        <v>45</v>
      </c>
      <c r="N40" s="29"/>
      <c r="AE40" s="29" t="s">
        <v>40</v>
      </c>
      <c r="AL40" s="26"/>
      <c r="AM40" s="26"/>
      <c r="AN40" s="26"/>
      <c r="AO40" s="26"/>
      <c r="AP40" s="26"/>
      <c r="AQ40" s="26"/>
      <c r="AR40" s="29" t="s">
        <v>40</v>
      </c>
      <c r="AS40" s="26"/>
      <c r="AT40" s="26"/>
    </row>
    <row r="41" spans="2:48" x14ac:dyDescent="0.3">
      <c r="B41" s="25" t="s">
        <v>43</v>
      </c>
      <c r="N41" s="29"/>
      <c r="U41" s="29" t="s">
        <v>36</v>
      </c>
      <c r="V41" s="29" t="s">
        <v>46</v>
      </c>
      <c r="X41"/>
      <c r="Y41"/>
      <c r="AH41" s="26"/>
      <c r="AI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 x14ac:dyDescent="0.3">
      <c r="M42" s="9" t="s">
        <v>33</v>
      </c>
      <c r="N42" s="38">
        <f>U36+J36</f>
        <v>2911.7749999999996</v>
      </c>
      <c r="T42" s="60"/>
      <c r="U42" s="62">
        <f>N45</f>
        <v>2838.2250000000004</v>
      </c>
      <c r="V42" s="67">
        <f>N46</f>
        <v>0.97474049334169044</v>
      </c>
      <c r="X42"/>
      <c r="Y42"/>
      <c r="Z42" s="61">
        <f>N45</f>
        <v>2838.2250000000004</v>
      </c>
      <c r="AA42" s="60">
        <v>250</v>
      </c>
      <c r="AB42" s="60">
        <v>300</v>
      </c>
      <c r="AC42" s="60">
        <v>350</v>
      </c>
      <c r="AD42" s="60">
        <v>400</v>
      </c>
      <c r="AE42" s="60">
        <v>500</v>
      </c>
      <c r="AF42" s="60">
        <v>600</v>
      </c>
      <c r="AG42" s="60">
        <v>650</v>
      </c>
      <c r="AH42" s="60">
        <v>700</v>
      </c>
      <c r="AI42" s="60">
        <v>750</v>
      </c>
      <c r="AM42" s="61">
        <f>N46</f>
        <v>0.97474049334169044</v>
      </c>
      <c r="AN42" s="60">
        <v>250</v>
      </c>
      <c r="AO42" s="60">
        <v>300</v>
      </c>
      <c r="AP42" s="60">
        <v>350</v>
      </c>
      <c r="AQ42" s="60">
        <v>400</v>
      </c>
      <c r="AR42" s="60">
        <v>500</v>
      </c>
      <c r="AS42" s="60">
        <v>600</v>
      </c>
      <c r="AT42" s="60">
        <v>650</v>
      </c>
      <c r="AU42" s="60">
        <v>700</v>
      </c>
      <c r="AV42" s="60">
        <v>750</v>
      </c>
    </row>
    <row r="43" spans="2:48" x14ac:dyDescent="0.3">
      <c r="B43" t="s">
        <v>44</v>
      </c>
      <c r="M43" s="9" t="s">
        <v>38</v>
      </c>
      <c r="N43" s="38">
        <f>N42/O6</f>
        <v>126.59891304347825</v>
      </c>
      <c r="S43" s="59" t="s">
        <v>39</v>
      </c>
      <c r="T43" s="60">
        <v>15</v>
      </c>
      <c r="U43" s="63">
        <f t="dataTable" ref="U43:V51" dt2D="0" dtr="0" r1="D6"/>
        <v>-3105.7749999999996</v>
      </c>
      <c r="V43" s="63">
        <v>-0.45301588806517129</v>
      </c>
      <c r="X43"/>
      <c r="Y43" s="59" t="s">
        <v>27</v>
      </c>
      <c r="Z43" s="60">
        <v>15</v>
      </c>
      <c r="AA43" s="63">
        <f t="dataTable" ref="AA43:AI51" dt2D="1" dtr="1" r1="G34" r2="D6" ca="1"/>
        <v>-6855.7749999999996</v>
      </c>
      <c r="AB43" s="63">
        <v>-6105.7749999999996</v>
      </c>
      <c r="AC43" s="63">
        <v>-5355.7749999999996</v>
      </c>
      <c r="AD43" s="63">
        <v>-4605.7749999999996</v>
      </c>
      <c r="AE43" s="63">
        <v>-3105.7749999999996</v>
      </c>
      <c r="AF43" s="63">
        <v>-1605.7749999999996</v>
      </c>
      <c r="AG43" s="63">
        <v>-855.77499999999964</v>
      </c>
      <c r="AH43" s="63">
        <v>-105.77499999999964</v>
      </c>
      <c r="AI43" s="63">
        <v>644.22500000000036</v>
      </c>
      <c r="AL43" s="59" t="s">
        <v>27</v>
      </c>
      <c r="AM43" s="60">
        <v>15</v>
      </c>
      <c r="AN43" s="63">
        <f t="dataTable" ref="AN43:AV51" dt2D="1" dtr="1" r1="G34" r2="D6" ca="1"/>
        <v>-0.64641904999870348</v>
      </c>
      <c r="AO43" s="63">
        <v>-0.61951241784638955</v>
      </c>
      <c r="AP43" s="63">
        <v>-0.58817343938324851</v>
      </c>
      <c r="AQ43" s="63">
        <v>-0.55120859525298371</v>
      </c>
      <c r="AR43" s="63">
        <v>-0.45301588806517129</v>
      </c>
      <c r="AS43" s="63">
        <v>-0.29982122101843334</v>
      </c>
      <c r="AT43" s="63">
        <v>-0.1858047776975644</v>
      </c>
      <c r="AU43" s="63">
        <v>-2.7432876659037327E-2</v>
      </c>
      <c r="AV43" s="63">
        <v>0.20742809765678469</v>
      </c>
    </row>
    <row r="44" spans="2:48" x14ac:dyDescent="0.3">
      <c r="M44" s="9" t="s">
        <v>34</v>
      </c>
      <c r="N44" s="39">
        <f>N39*O6</f>
        <v>5750</v>
      </c>
      <c r="S44" s="59"/>
      <c r="T44" s="60">
        <v>16</v>
      </c>
      <c r="U44" s="63">
        <v>-2362.7749999999996</v>
      </c>
      <c r="V44" s="63">
        <v>-0.37134347827795261</v>
      </c>
      <c r="X44"/>
      <c r="Y44" s="59"/>
      <c r="Z44" s="60">
        <v>16</v>
      </c>
      <c r="AA44" s="63">
        <v>-6362.7749999999996</v>
      </c>
      <c r="AB44" s="63">
        <v>-5562.7749999999996</v>
      </c>
      <c r="AC44" s="63">
        <v>-4762.7749999999996</v>
      </c>
      <c r="AD44" s="63">
        <v>-3962.7749999999996</v>
      </c>
      <c r="AE44" s="63">
        <v>-2362.7749999999996</v>
      </c>
      <c r="AF44" s="63">
        <v>-762.77499999999964</v>
      </c>
      <c r="AG44" s="63">
        <v>37.225000000000364</v>
      </c>
      <c r="AH44" s="63">
        <v>837.22500000000036</v>
      </c>
      <c r="AI44" s="63">
        <v>1637.2250000000004</v>
      </c>
      <c r="AL44" s="59"/>
      <c r="AM44" s="60">
        <v>16</v>
      </c>
      <c r="AN44" s="63">
        <v>-0.61400300595159119</v>
      </c>
      <c r="AO44" s="63">
        <v>-0.5817113756205704</v>
      </c>
      <c r="AP44" s="63">
        <v>-0.54352359840347375</v>
      </c>
      <c r="AQ44" s="63">
        <v>-0.49766256110464002</v>
      </c>
      <c r="AR44" s="63">
        <v>-0.37134347827795261</v>
      </c>
      <c r="AS44" s="63">
        <v>-0.16015348195117335</v>
      </c>
      <c r="AT44" s="63">
        <v>9.3936698399481097E-3</v>
      </c>
      <c r="AU44" s="63">
        <v>0.26471215941696785</v>
      </c>
      <c r="AV44" s="63">
        <v>0.69292463311148988</v>
      </c>
    </row>
    <row r="45" spans="2:48" x14ac:dyDescent="0.3">
      <c r="M45" s="9" t="s">
        <v>36</v>
      </c>
      <c r="N45" s="38">
        <f>N44-N42</f>
        <v>2838.2250000000004</v>
      </c>
      <c r="O45" s="58" t="str">
        <f>IF( N45&gt;0, "PROFIT", IF( N45=0, "BREAKEVEN", "LOSS"))</f>
        <v>PROFIT</v>
      </c>
      <c r="P45" s="13"/>
      <c r="S45" s="59"/>
      <c r="T45" s="60">
        <v>17</v>
      </c>
      <c r="U45" s="63">
        <v>-1619.7749999999996</v>
      </c>
      <c r="V45" s="63">
        <v>-0.27595180394478491</v>
      </c>
      <c r="X45"/>
      <c r="Y45" s="59"/>
      <c r="Z45" s="60">
        <v>17</v>
      </c>
      <c r="AA45" s="63">
        <v>-5869.7749999999996</v>
      </c>
      <c r="AB45" s="63">
        <v>-5019.7749999999996</v>
      </c>
      <c r="AC45" s="63">
        <v>-4169.7749999999996</v>
      </c>
      <c r="AD45" s="63">
        <v>-3319.7749999999996</v>
      </c>
      <c r="AE45" s="63">
        <v>-1619.7749999999996</v>
      </c>
      <c r="AF45" s="63">
        <v>80.225000000000364</v>
      </c>
      <c r="AG45" s="63">
        <v>930.22500000000036</v>
      </c>
      <c r="AH45" s="63">
        <v>1780.2250000000004</v>
      </c>
      <c r="AI45" s="63">
        <v>2630.2250000000004</v>
      </c>
      <c r="AL45" s="59"/>
      <c r="AM45" s="60">
        <v>17</v>
      </c>
      <c r="AN45" s="63">
        <v>-0.58003018841822074</v>
      </c>
      <c r="AO45" s="63">
        <v>-0.54152069494674893</v>
      </c>
      <c r="AP45" s="63">
        <v>-0.4952359178244074</v>
      </c>
      <c r="AQ45" s="63">
        <v>-0.43855662816926522</v>
      </c>
      <c r="AR45" s="63">
        <v>-0.27595180394478491</v>
      </c>
      <c r="AS45" s="63">
        <v>1.9239647223171601E-2</v>
      </c>
      <c r="AT45" s="63">
        <v>0.28020724296074295</v>
      </c>
      <c r="AU45" s="63">
        <v>0.72080452672814355</v>
      </c>
      <c r="AV45" s="63">
        <v>1.6238212097359208</v>
      </c>
    </row>
    <row r="46" spans="2:48" ht="14.4" customHeight="1" x14ac:dyDescent="0.3">
      <c r="M46" s="9" t="s">
        <v>37</v>
      </c>
      <c r="N46" s="40">
        <f>N45/N42</f>
        <v>0.97474049334169044</v>
      </c>
      <c r="O46" s="58" t="str">
        <f>IF( N46&gt;=0.1, "SUSTAINABLE", "NOT SUSTAINABLE")</f>
        <v>SUSTAINABLE</v>
      </c>
      <c r="P46" s="13"/>
      <c r="S46" s="59"/>
      <c r="T46" s="60">
        <v>18</v>
      </c>
      <c r="U46" s="63">
        <v>-876.77499999999964</v>
      </c>
      <c r="V46" s="63">
        <v>-0.16306708017352403</v>
      </c>
      <c r="X46"/>
      <c r="Y46" s="59"/>
      <c r="Z46" s="60">
        <v>18</v>
      </c>
      <c r="AA46" s="63">
        <v>-5376.7749999999996</v>
      </c>
      <c r="AB46" s="63">
        <v>-4476.7749999999996</v>
      </c>
      <c r="AC46" s="63">
        <v>-3576.7749999999996</v>
      </c>
      <c r="AD46" s="63">
        <v>-2676.7749999999996</v>
      </c>
      <c r="AE46" s="63">
        <v>-876.77499999999964</v>
      </c>
      <c r="AF46" s="63">
        <v>923.22500000000036</v>
      </c>
      <c r="AG46" s="63">
        <v>1823.2250000000004</v>
      </c>
      <c r="AH46" s="63">
        <v>2723.2250000000004</v>
      </c>
      <c r="AI46" s="63">
        <v>3623.2250000000004</v>
      </c>
      <c r="AL46" s="59"/>
      <c r="AM46" s="60">
        <v>18</v>
      </c>
      <c r="AN46" s="63">
        <v>-0.54438569269827453</v>
      </c>
      <c r="AO46" s="63">
        <v>-0.49870638397420008</v>
      </c>
      <c r="AP46" s="63">
        <v>-0.44284692838416323</v>
      </c>
      <c r="AQ46" s="63">
        <v>-0.3729774167366261</v>
      </c>
      <c r="AR46" s="63">
        <v>-0.16306708017352403</v>
      </c>
      <c r="AS46" s="63">
        <v>0.25811659945062254</v>
      </c>
      <c r="AT46" s="63">
        <v>0.6811274761606787</v>
      </c>
      <c r="AU46" s="63">
        <v>1.5326785890166177</v>
      </c>
      <c r="AV46" s="63">
        <v>4.1324456103333258</v>
      </c>
    </row>
    <row r="47" spans="2:48" x14ac:dyDescent="0.3">
      <c r="N47" s="29"/>
      <c r="S47" s="59"/>
      <c r="T47" s="60">
        <v>19</v>
      </c>
      <c r="U47" s="63">
        <v>-133.77499999999964</v>
      </c>
      <c r="V47" s="63">
        <v>-2.7391720544046285E-2</v>
      </c>
      <c r="X47"/>
      <c r="Y47" s="59"/>
      <c r="Z47" s="60">
        <v>19</v>
      </c>
      <c r="AA47" s="63">
        <v>-4883.7749999999996</v>
      </c>
      <c r="AB47" s="63">
        <v>-3933.7749999999996</v>
      </c>
      <c r="AC47" s="63">
        <v>-2983.7749999999996</v>
      </c>
      <c r="AD47" s="63">
        <v>-2033.7749999999996</v>
      </c>
      <c r="AE47" s="63">
        <v>-133.77499999999964</v>
      </c>
      <c r="AF47" s="63">
        <v>1766.2250000000004</v>
      </c>
      <c r="AG47" s="63">
        <v>2716.2250000000004</v>
      </c>
      <c r="AH47" s="63">
        <v>3666.2250000000004</v>
      </c>
      <c r="AI47" s="63">
        <v>4616.2250000000004</v>
      </c>
      <c r="AL47" s="59"/>
      <c r="AM47" s="60">
        <v>19</v>
      </c>
      <c r="AN47" s="63">
        <v>-0.5069430207784591</v>
      </c>
      <c r="AO47" s="63">
        <v>-0.45300287029546482</v>
      </c>
      <c r="AP47" s="63">
        <v>-0.38581093967693653</v>
      </c>
      <c r="AQ47" s="63">
        <v>-0.29979989017914066</v>
      </c>
      <c r="AR47" s="63">
        <v>-2.7391720544046285E-2</v>
      </c>
      <c r="AS47" s="63">
        <v>0.59194309222377717</v>
      </c>
      <c r="AT47" s="63">
        <v>1.3355582598861726</v>
      </c>
      <c r="AU47" s="63">
        <v>3.3828285391340467</v>
      </c>
      <c r="AV47" s="63">
        <v>34.507381797794899</v>
      </c>
    </row>
    <row r="48" spans="2:48" ht="15" customHeight="1" thickBot="1" x14ac:dyDescent="0.35">
      <c r="M48" s="37"/>
      <c r="N48" s="31"/>
      <c r="S48" s="59"/>
      <c r="T48" s="60">
        <v>20</v>
      </c>
      <c r="U48" s="63">
        <v>609.22500000000036</v>
      </c>
      <c r="V48" s="63">
        <v>0.13875113163393715</v>
      </c>
      <c r="X48"/>
      <c r="Y48" s="59"/>
      <c r="Z48" s="60">
        <v>20</v>
      </c>
      <c r="AA48" s="63">
        <v>-4390.7749999999996</v>
      </c>
      <c r="AB48" s="63">
        <v>-3390.7749999999996</v>
      </c>
      <c r="AC48" s="63">
        <v>-2390.7749999999996</v>
      </c>
      <c r="AD48" s="63">
        <v>-1390.7749999999996</v>
      </c>
      <c r="AE48" s="63">
        <v>609.22500000000036</v>
      </c>
      <c r="AF48" s="63">
        <v>2609.2250000000004</v>
      </c>
      <c r="AG48" s="63">
        <v>3609.2250000000004</v>
      </c>
      <c r="AH48" s="63">
        <v>4609.2250000000004</v>
      </c>
      <c r="AI48" s="63">
        <v>5609.2250000000004</v>
      </c>
      <c r="AL48" s="59"/>
      <c r="AM48" s="60">
        <v>20</v>
      </c>
      <c r="AN48" s="63">
        <v>-0.46756258136309303</v>
      </c>
      <c r="AO48" s="63">
        <v>-0.40410748709147842</v>
      </c>
      <c r="AP48" s="63">
        <v>-0.32348096106294666</v>
      </c>
      <c r="AQ48" s="63">
        <v>-0.2176222758585617</v>
      </c>
      <c r="AR48" s="63">
        <v>0.13875113163393715</v>
      </c>
      <c r="AS48" s="63">
        <v>1.0913720446298798</v>
      </c>
      <c r="AT48" s="63">
        <v>2.5951178299868789</v>
      </c>
      <c r="AU48" s="63">
        <v>11.795086686712315</v>
      </c>
      <c r="AV48" s="63">
        <v>-9.207148426279284</v>
      </c>
    </row>
    <row r="49" spans="14:48" ht="15" thickBot="1" x14ac:dyDescent="0.35">
      <c r="N49" s="57"/>
      <c r="S49" s="59"/>
      <c r="T49" s="60">
        <v>21</v>
      </c>
      <c r="U49" s="63">
        <v>1352.2250000000004</v>
      </c>
      <c r="V49" s="63">
        <v>0.34692228258429503</v>
      </c>
      <c r="X49"/>
      <c r="Y49" s="59"/>
      <c r="Z49" s="60">
        <v>21</v>
      </c>
      <c r="AA49" s="63">
        <v>-3897.7749999999996</v>
      </c>
      <c r="AB49" s="63">
        <v>-2847.7749999999996</v>
      </c>
      <c r="AC49" s="63">
        <v>-1797.7749999999996</v>
      </c>
      <c r="AD49" s="63">
        <v>-747.77499999999964</v>
      </c>
      <c r="AE49" s="63">
        <v>1352.2250000000004</v>
      </c>
      <c r="AF49" s="63">
        <v>3452.2250000000004</v>
      </c>
      <c r="AG49" s="63">
        <v>4502.2250000000004</v>
      </c>
      <c r="AH49" s="63">
        <v>5552.2250000000004</v>
      </c>
      <c r="AI49" s="63">
        <v>6602.2250000000004</v>
      </c>
      <c r="AL49" s="59"/>
      <c r="AM49" s="60">
        <v>21</v>
      </c>
      <c r="AN49" s="63">
        <v>-0.42608995083503909</v>
      </c>
      <c r="AO49" s="63">
        <v>-0.35167376223715768</v>
      </c>
      <c r="AP49" s="63">
        <v>-0.25508405134953938</v>
      </c>
      <c r="AQ49" s="63">
        <v>-0.12467540046100424</v>
      </c>
      <c r="AR49" s="63">
        <v>0.34692228258429503</v>
      </c>
      <c r="AS49" s="63">
        <v>1.9202764528375358</v>
      </c>
      <c r="AT49" s="63">
        <v>6.0208284577580189</v>
      </c>
      <c r="AU49" s="63">
        <v>-18.371163867979135</v>
      </c>
      <c r="AV49" s="63">
        <v>-4.8824899702342428</v>
      </c>
    </row>
    <row r="50" spans="14:48" x14ac:dyDescent="0.3">
      <c r="S50" s="59"/>
      <c r="T50" s="60">
        <v>22</v>
      </c>
      <c r="U50" s="63">
        <v>2095.2250000000004</v>
      </c>
      <c r="V50" s="63">
        <v>0.61537840239076025</v>
      </c>
      <c r="X50"/>
      <c r="Y50" s="59"/>
      <c r="Z50" s="60">
        <v>22</v>
      </c>
      <c r="AA50" s="63">
        <v>-3404.7749999999996</v>
      </c>
      <c r="AB50" s="63">
        <v>-2304.7749999999996</v>
      </c>
      <c r="AC50" s="63">
        <v>-1204.7749999999996</v>
      </c>
      <c r="AD50" s="63">
        <v>-104.77499999999964</v>
      </c>
      <c r="AE50" s="63">
        <v>2095.2250000000004</v>
      </c>
      <c r="AF50" s="63">
        <v>4295.2250000000004</v>
      </c>
      <c r="AG50" s="63">
        <v>5395.2250000000004</v>
      </c>
      <c r="AH50" s="63">
        <v>6495.2250000000004</v>
      </c>
      <c r="AI50" s="63">
        <v>7595.2250000000004</v>
      </c>
      <c r="AL50" s="59"/>
      <c r="AM50" s="60">
        <v>22</v>
      </c>
      <c r="AN50" s="63">
        <v>-0.38235384947963308</v>
      </c>
      <c r="AO50" s="63">
        <v>-0.29530319580000702</v>
      </c>
      <c r="AP50" s="63">
        <v>-0.17968910216972228</v>
      </c>
      <c r="AQ50" s="63">
        <v>-1.869388155635144E-2</v>
      </c>
      <c r="AR50" s="63">
        <v>0.61537840239076025</v>
      </c>
      <c r="AS50" s="63">
        <v>3.5651677699155457</v>
      </c>
      <c r="AT50" s="63">
        <v>51.493438320210153</v>
      </c>
      <c r="AU50" s="63">
        <v>-6.5263885051119077</v>
      </c>
      <c r="AV50" s="63">
        <v>-3.6250164063525392</v>
      </c>
    </row>
    <row r="51" spans="14:48" x14ac:dyDescent="0.3">
      <c r="S51" s="59"/>
      <c r="T51" s="60">
        <v>23</v>
      </c>
      <c r="U51" s="63">
        <v>2838.2250000000004</v>
      </c>
      <c r="V51" s="63">
        <v>0.97474049334169044</v>
      </c>
      <c r="X51"/>
      <c r="Y51" s="59"/>
      <c r="Z51" s="60">
        <v>23</v>
      </c>
      <c r="AA51" s="63">
        <v>-2911.7749999999996</v>
      </c>
      <c r="AB51" s="63">
        <v>-1761.7749999999996</v>
      </c>
      <c r="AC51" s="63">
        <v>-611.77499999999964</v>
      </c>
      <c r="AD51" s="63">
        <v>538.22500000000036</v>
      </c>
      <c r="AE51" s="63">
        <v>2838.2250000000004</v>
      </c>
      <c r="AF51" s="63">
        <v>5138.2250000000004</v>
      </c>
      <c r="AG51" s="63">
        <v>6288.2250000000004</v>
      </c>
      <c r="AH51" s="63">
        <v>7438.2250000000004</v>
      </c>
      <c r="AI51" s="63">
        <v>8588.2250000000004</v>
      </c>
      <c r="AL51" s="59"/>
      <c r="AM51" s="60">
        <v>23</v>
      </c>
      <c r="AN51" s="63">
        <v>-0.33616377705493389</v>
      </c>
      <c r="AO51" s="63">
        <v>-0.2345351132056005</v>
      </c>
      <c r="AP51" s="63">
        <v>-9.6164199456912527E-2</v>
      </c>
      <c r="AQ51" s="63">
        <v>0.10327095855058985</v>
      </c>
      <c r="AR51" s="63">
        <v>0.97474049334169044</v>
      </c>
      <c r="AS51" s="63">
        <v>8.3988803073025267</v>
      </c>
      <c r="AT51" s="63">
        <v>-11.683264434019222</v>
      </c>
      <c r="AU51" s="63">
        <v>-4.4059441128996424</v>
      </c>
      <c r="AV51" s="63">
        <v>-3.0259140836262097</v>
      </c>
    </row>
    <row r="52" spans="14:48" x14ac:dyDescent="0.3">
      <c r="X52"/>
      <c r="Y52"/>
      <c r="AH52" s="26"/>
      <c r="AI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4:48" x14ac:dyDescent="0.3">
      <c r="U53" s="56" t="s">
        <v>47</v>
      </c>
      <c r="AE53" s="56" t="s">
        <v>48</v>
      </c>
      <c r="AL53" s="26"/>
      <c r="AM53" s="64" t="s">
        <v>49</v>
      </c>
      <c r="AN53" s="26"/>
      <c r="AO53" s="26"/>
      <c r="AP53" s="26"/>
      <c r="AS53" s="26"/>
      <c r="AT53" s="26"/>
    </row>
  </sheetData>
  <mergeCells count="9">
    <mergeCell ref="Y43:Y51"/>
    <mergeCell ref="AL43:AL51"/>
    <mergeCell ref="B2:J2"/>
    <mergeCell ref="M2:U2"/>
    <mergeCell ref="B3:J3"/>
    <mergeCell ref="M3:U3"/>
    <mergeCell ref="O45:P45"/>
    <mergeCell ref="O46:P46"/>
    <mergeCell ref="S43:S5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D318201060A438544D7FD359D92B1" ma:contentTypeVersion="2" ma:contentTypeDescription="Create a new document." ma:contentTypeScope="" ma:versionID="fba0679ade55043e1e571aae86c703e2">
  <xsd:schema xmlns:xsd="http://www.w3.org/2001/XMLSchema" xmlns:xs="http://www.w3.org/2001/XMLSchema" xmlns:p="http://schemas.microsoft.com/office/2006/metadata/properties" xmlns:ns2="888fa10d-fe13-4b1e-8f6e-dd250e1257d2" targetNamespace="http://schemas.microsoft.com/office/2006/metadata/properties" ma:root="true" ma:fieldsID="a919ffc0274a72d80df145e9d3fc7546" ns2:_="">
    <xsd:import namespace="888fa10d-fe13-4b1e-8f6e-dd250e1257d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fa10d-fe13-4b1e-8f6e-dd250e1257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8fa10d-fe13-4b1e-8f6e-dd250e1257d2">U6CPDJUDCC3C-1618419023-443</_dlc_DocId>
    <_dlc_DocIdUrl xmlns="888fa10d-fe13-4b1e-8f6e-dd250e1257d2">
      <Url>https://sites.ju.edu.jo/en/ECO-CAR/_layouts/15/DocIdRedir.aspx?ID=U6CPDJUDCC3C-1618419023-443</Url>
      <Description>U6CPDJUDCC3C-1618419023-443</Description>
    </_dlc_DocIdUrl>
  </documentManagement>
</p:properties>
</file>

<file path=customXml/itemProps1.xml><?xml version="1.0" encoding="utf-8"?>
<ds:datastoreItem xmlns:ds="http://schemas.openxmlformats.org/officeDocument/2006/customXml" ds:itemID="{2F74BC52-697D-4721-A2DE-A8979136CE0E}"/>
</file>

<file path=customXml/itemProps2.xml><?xml version="1.0" encoding="utf-8"?>
<ds:datastoreItem xmlns:ds="http://schemas.openxmlformats.org/officeDocument/2006/customXml" ds:itemID="{D549B698-52BB-4074-8441-9D8B17601AE9}"/>
</file>

<file path=customXml/itemProps3.xml><?xml version="1.0" encoding="utf-8"?>
<ds:datastoreItem xmlns:ds="http://schemas.openxmlformats.org/officeDocument/2006/customXml" ds:itemID="{695DE139-CF61-4D41-9C08-05A958229F33}"/>
</file>

<file path=customXml/itemProps4.xml><?xml version="1.0" encoding="utf-8"?>
<ds:datastoreItem xmlns:ds="http://schemas.openxmlformats.org/officeDocument/2006/customXml" ds:itemID="{F2B2E6EF-C954-4018-B133-02413D29F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Profit - Loss</vt:lpstr>
      <vt:lpstr>Breakeven-Sustainability</vt:lpstr>
      <vt:lpstr>Sensitivity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Abdallah</dc:creator>
  <cp:lastModifiedBy>Abdallah Abdallah</cp:lastModifiedBy>
  <dcterms:created xsi:type="dcterms:W3CDTF">2022-05-26T15:54:39Z</dcterms:created>
  <dcterms:modified xsi:type="dcterms:W3CDTF">2022-05-28T00:42:23Z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0x010100E3CD318201060A438544D7FD359D92B1</vt:lpwstr>
  </property>
  <property fmtid="{D5CDD505-2E9C-101B-9397-08002B2CF9AE}" pid="3" name="_dlc_DocIdItemGuid">
    <vt:lpwstr>a0fed3d1-736e-4a79-9f71-c0793f70bf37</vt:lpwstr>
  </property>
</Properties>
</file>